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UÑEZ\Documents\AFILIACION SIS\ixtlahuacan del rio\"/>
    </mc:Choice>
  </mc:AlternateContent>
  <bookViews>
    <workbookView xWindow="0" yWindow="0" windowWidth="20490" windowHeight="7650" firstSheet="10" activeTab="13"/>
  </bookViews>
  <sheets>
    <sheet name="DIETAS" sheetId="21" r:id="rId1"/>
    <sheet name="PRESIDENCIA" sheetId="1" r:id="rId2"/>
    <sheet name="CONTRALORIA" sheetId="36" r:id="rId3"/>
    <sheet name="SECRETARIA GENERAL" sheetId="22" r:id="rId4"/>
    <sheet name="SINDICATURA" sheetId="25" r:id="rId5"/>
    <sheet name="COORDINACION DE GABINETE" sheetId="24" r:id="rId6"/>
    <sheet name="H.MPAL" sheetId="8" r:id="rId7"/>
    <sheet name="COORDINACION SERVICIOS PUBLICOS" sheetId="28" r:id="rId8"/>
    <sheet name="C. D ECONOMICO" sheetId="34" r:id="rId9"/>
    <sheet name="C. GESTION INTEGRAL op" sheetId="7" r:id="rId10"/>
    <sheet name="C. GRAL CONSTRUC." sheetId="9" r:id="rId11"/>
    <sheet name="UNIDAD DE GESTION DE PROYECTOS" sheetId="37" r:id="rId12"/>
    <sheet name="SEG.CIUDADANA." sheetId="10" r:id="rId13"/>
    <sheet name="jubilados" sheetId="20" r:id="rId14"/>
    <sheet name="Hoja1" sheetId="33" r:id="rId15"/>
  </sheets>
  <definedNames>
    <definedName name="_xlnm._FilterDatabase" localSheetId="10" hidden="1">'C. GRAL CONSTRUC.'!$B$1:$L$43</definedName>
    <definedName name="_xlnm._FilterDatabase" localSheetId="7" hidden="1">'COORDINACION SERVICIOS PUBLICOS'!$B$1:$Q$79</definedName>
    <definedName name="_xlnm.Print_Area" localSheetId="8">'C. D ECONOMICO'!$B$1:$Q$20</definedName>
    <definedName name="_xlnm.Print_Area" localSheetId="9">'C. GESTION INTEGRAL op'!$B$1:$P$39</definedName>
    <definedName name="_xlnm.Print_Area" localSheetId="10">'C. GRAL CONSTRUC.'!$B$1:$Q$41</definedName>
    <definedName name="_xlnm.Print_Area" localSheetId="2">CONTRALORIA!$B$1:$P$9</definedName>
    <definedName name="_xlnm.Print_Area" localSheetId="5">'COORDINACION DE GABINETE'!$B$1:$Q$9</definedName>
    <definedName name="_xlnm.Print_Area" localSheetId="7">'COORDINACION SERVICIOS PUBLICOS'!$B$1:$Q$75</definedName>
    <definedName name="_xlnm.Print_Area" localSheetId="0">DIETAS!$A$1:$P$17</definedName>
    <definedName name="_xlnm.Print_Area" localSheetId="6">H.MPAL!$B$1:$Q$23</definedName>
    <definedName name="_xlnm.Print_Area" localSheetId="13">jubilados!$B$1:$M$45</definedName>
    <definedName name="_xlnm.Print_Area" localSheetId="1">PRESIDENCIA!$B$1:$Q$15</definedName>
    <definedName name="_xlnm.Print_Area" localSheetId="3">'SECRETARIA GENERAL'!$B$1:$Q$25</definedName>
    <definedName name="_xlnm.Print_Area" localSheetId="12">SEG.CIUDADANA.!$B$1:$Q$48</definedName>
    <definedName name="_xlnm.Print_Area" localSheetId="4">SINDICATURA!$B$1:$Q$16</definedName>
    <definedName name="_xlnm.Print_Area" localSheetId="11">'UNIDAD DE GESTION DE PROYECTOS'!$B$1:$Q$12</definedName>
    <definedName name="_xlnm.Print_Titles" localSheetId="9">'C. GESTION INTEGRAL op'!$1:$5</definedName>
    <definedName name="_xlnm.Print_Titles" localSheetId="10">'C. GRAL CONSTRUC.'!$1:$5</definedName>
    <definedName name="_xlnm.Print_Titles" localSheetId="7">'COORDINACION SERVICIOS PUBLICOS'!$1:$4</definedName>
    <definedName name="_xlnm.Print_Titles" localSheetId="12">SEG.CIUDADANA.!$1:$5</definedName>
    <definedName name="_xlnm.Print_Titles" localSheetId="11">'UNIDAD DE GESTION DE PROYECTOS'!$1:$5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34" l="1"/>
  <c r="K20" i="34"/>
  <c r="L20" i="34"/>
  <c r="M20" i="34"/>
  <c r="I20" i="34"/>
  <c r="K19" i="34"/>
  <c r="J19" i="34"/>
  <c r="I19" i="34"/>
  <c r="M19" i="34" s="1"/>
  <c r="L74" i="28"/>
  <c r="G45" i="20" l="1"/>
  <c r="H45" i="20"/>
  <c r="I45" i="20"/>
  <c r="J45" i="20"/>
  <c r="F45" i="20"/>
  <c r="J23" i="8"/>
  <c r="K23" i="8"/>
  <c r="L23" i="8"/>
  <c r="M23" i="8"/>
  <c r="I23" i="8"/>
  <c r="I71" i="28"/>
  <c r="J71" i="28"/>
  <c r="K71" i="28"/>
  <c r="M71" i="28" s="1"/>
  <c r="F44" i="20"/>
  <c r="J44" i="20" s="1"/>
  <c r="K18" i="34" l="1"/>
  <c r="J18" i="34"/>
  <c r="I18" i="34"/>
  <c r="M18" i="34" s="1"/>
  <c r="F43" i="20"/>
  <c r="J43" i="20" s="1"/>
  <c r="K70" i="28"/>
  <c r="J70" i="28"/>
  <c r="I70" i="28"/>
  <c r="K69" i="28"/>
  <c r="J69" i="28"/>
  <c r="I69" i="28"/>
  <c r="F42" i="20"/>
  <c r="J42" i="20" s="1"/>
  <c r="K22" i="8"/>
  <c r="J22" i="8"/>
  <c r="I22" i="8"/>
  <c r="M22" i="8" s="1"/>
  <c r="M70" i="28" l="1"/>
  <c r="M69" i="28"/>
  <c r="L25" i="22" l="1"/>
  <c r="K24" i="22" l="1"/>
  <c r="J24" i="22"/>
  <c r="I24" i="22"/>
  <c r="K23" i="22"/>
  <c r="J23" i="22"/>
  <c r="I23" i="22"/>
  <c r="K22" i="22"/>
  <c r="J22" i="22"/>
  <c r="I22" i="22"/>
  <c r="M24" i="22" l="1"/>
  <c r="M22" i="22"/>
  <c r="M23" i="22"/>
  <c r="L41" i="9"/>
  <c r="I39" i="9"/>
  <c r="J39" i="9"/>
  <c r="K39" i="9"/>
  <c r="M39" i="9" l="1"/>
  <c r="K13" i="8"/>
  <c r="J13" i="8"/>
  <c r="I13" i="8"/>
  <c r="M13" i="8"/>
  <c r="K14" i="28"/>
  <c r="J14" i="28"/>
  <c r="I14" i="28"/>
  <c r="I6" i="28"/>
  <c r="J6" i="28"/>
  <c r="K6" i="28"/>
  <c r="I7" i="28"/>
  <c r="J7" i="28"/>
  <c r="K7" i="28"/>
  <c r="I8" i="28"/>
  <c r="J8" i="28"/>
  <c r="M8" i="28" s="1"/>
  <c r="K8" i="28"/>
  <c r="I9" i="28"/>
  <c r="J9" i="28"/>
  <c r="K9" i="28"/>
  <c r="I10" i="28"/>
  <c r="J10" i="28"/>
  <c r="K10" i="28"/>
  <c r="I11" i="28"/>
  <c r="J11" i="28"/>
  <c r="K11" i="28"/>
  <c r="I12" i="28"/>
  <c r="J12" i="28"/>
  <c r="K12" i="28"/>
  <c r="I13" i="28"/>
  <c r="J13" i="28"/>
  <c r="K13" i="28"/>
  <c r="I15" i="28"/>
  <c r="J15" i="28"/>
  <c r="K15" i="28"/>
  <c r="M15" i="28" s="1"/>
  <c r="I16" i="28"/>
  <c r="J16" i="28"/>
  <c r="K16" i="28"/>
  <c r="I17" i="28"/>
  <c r="J17" i="28"/>
  <c r="M17" i="28" s="1"/>
  <c r="K17" i="28"/>
  <c r="I18" i="28"/>
  <c r="J18" i="28"/>
  <c r="K18" i="28"/>
  <c r="I19" i="28"/>
  <c r="J19" i="28"/>
  <c r="K19" i="28"/>
  <c r="I20" i="28"/>
  <c r="M20" i="28" s="1"/>
  <c r="J20" i="28"/>
  <c r="K20" i="28"/>
  <c r="I21" i="28"/>
  <c r="J21" i="28"/>
  <c r="K21" i="28"/>
  <c r="I22" i="28"/>
  <c r="J22" i="28"/>
  <c r="K22" i="28"/>
  <c r="I23" i="28"/>
  <c r="J23" i="28"/>
  <c r="K23" i="28"/>
  <c r="M23" i="28" s="1"/>
  <c r="I24" i="28"/>
  <c r="J24" i="28"/>
  <c r="K24" i="28"/>
  <c r="I25" i="28"/>
  <c r="J25" i="28"/>
  <c r="K25" i="28"/>
  <c r="I26" i="28"/>
  <c r="J26" i="28"/>
  <c r="K26" i="28"/>
  <c r="I27" i="28"/>
  <c r="J27" i="28"/>
  <c r="K27" i="28"/>
  <c r="I28" i="28"/>
  <c r="J28" i="28"/>
  <c r="K28" i="28"/>
  <c r="I29" i="28"/>
  <c r="J29" i="28"/>
  <c r="K29" i="28"/>
  <c r="I30" i="28"/>
  <c r="J30" i="28"/>
  <c r="K30" i="28"/>
  <c r="I31" i="28"/>
  <c r="J31" i="28"/>
  <c r="K31" i="28"/>
  <c r="I32" i="28"/>
  <c r="J32" i="28"/>
  <c r="M32" i="28" s="1"/>
  <c r="K32" i="28"/>
  <c r="I33" i="28"/>
  <c r="J33" i="28"/>
  <c r="K33" i="28"/>
  <c r="I34" i="28"/>
  <c r="J34" i="28"/>
  <c r="K34" i="28"/>
  <c r="I35" i="28"/>
  <c r="M35" i="28" s="1"/>
  <c r="J35" i="28"/>
  <c r="K35" i="28"/>
  <c r="I36" i="28"/>
  <c r="J36" i="28"/>
  <c r="K36" i="28"/>
  <c r="I37" i="28"/>
  <c r="J37" i="28"/>
  <c r="K37" i="28"/>
  <c r="I38" i="28"/>
  <c r="J38" i="28"/>
  <c r="K38" i="28"/>
  <c r="M38" i="28" s="1"/>
  <c r="I39" i="28"/>
  <c r="J39" i="28"/>
  <c r="K39" i="28"/>
  <c r="I40" i="28"/>
  <c r="J40" i="28"/>
  <c r="K40" i="28"/>
  <c r="I41" i="28"/>
  <c r="J41" i="28"/>
  <c r="M41" i="28" s="1"/>
  <c r="K41" i="28"/>
  <c r="I42" i="28"/>
  <c r="J42" i="28"/>
  <c r="K42" i="28"/>
  <c r="I43" i="28"/>
  <c r="J43" i="28"/>
  <c r="K43" i="28"/>
  <c r="I44" i="28"/>
  <c r="J44" i="28"/>
  <c r="K44" i="28"/>
  <c r="I45" i="28"/>
  <c r="J45" i="28"/>
  <c r="K45" i="28"/>
  <c r="I46" i="28"/>
  <c r="J46" i="28"/>
  <c r="K46" i="28"/>
  <c r="M46" i="28" s="1"/>
  <c r="I47" i="28"/>
  <c r="J47" i="28"/>
  <c r="K47" i="28"/>
  <c r="I48" i="28"/>
  <c r="J48" i="28"/>
  <c r="M48" i="28" s="1"/>
  <c r="K48" i="28"/>
  <c r="I49" i="28"/>
  <c r="J49" i="28"/>
  <c r="K49" i="28"/>
  <c r="I50" i="28"/>
  <c r="J50" i="28"/>
  <c r="K50" i="28"/>
  <c r="I51" i="28"/>
  <c r="J51" i="28"/>
  <c r="K51" i="28"/>
  <c r="I52" i="28"/>
  <c r="J52" i="28"/>
  <c r="K52" i="28"/>
  <c r="I53" i="28"/>
  <c r="J53" i="28"/>
  <c r="K53" i="28"/>
  <c r="M53" i="28" s="1"/>
  <c r="I54" i="28"/>
  <c r="J54" i="28"/>
  <c r="K54" i="28"/>
  <c r="I55" i="28"/>
  <c r="J55" i="28"/>
  <c r="K55" i="28"/>
  <c r="I56" i="28"/>
  <c r="J56" i="28"/>
  <c r="K56" i="28"/>
  <c r="I57" i="28"/>
  <c r="J57" i="28"/>
  <c r="K57" i="28"/>
  <c r="I58" i="28"/>
  <c r="J58" i="28"/>
  <c r="K58" i="28"/>
  <c r="I59" i="28"/>
  <c r="J59" i="28"/>
  <c r="K59" i="28"/>
  <c r="I60" i="28"/>
  <c r="J60" i="28"/>
  <c r="K60" i="28"/>
  <c r="I61" i="28"/>
  <c r="J61" i="28"/>
  <c r="K61" i="28"/>
  <c r="I62" i="28"/>
  <c r="J62" i="28"/>
  <c r="K62" i="28"/>
  <c r="I63" i="28"/>
  <c r="J63" i="28"/>
  <c r="K63" i="28"/>
  <c r="I64" i="28"/>
  <c r="J64" i="28"/>
  <c r="K64" i="28"/>
  <c r="I65" i="28"/>
  <c r="J65" i="28"/>
  <c r="K65" i="28"/>
  <c r="I66" i="28"/>
  <c r="J66" i="28"/>
  <c r="K66" i="28"/>
  <c r="I67" i="28"/>
  <c r="J67" i="28"/>
  <c r="K67" i="28"/>
  <c r="I8" i="25"/>
  <c r="M8" i="25" s="1"/>
  <c r="J8" i="25"/>
  <c r="K8" i="25"/>
  <c r="I9" i="25"/>
  <c r="J9" i="25"/>
  <c r="K9" i="25"/>
  <c r="I10" i="25"/>
  <c r="J10" i="25"/>
  <c r="K10" i="25"/>
  <c r="M10" i="25" s="1"/>
  <c r="I11" i="25"/>
  <c r="J11" i="25"/>
  <c r="K11" i="25"/>
  <c r="I12" i="25"/>
  <c r="J12" i="25"/>
  <c r="K12" i="25"/>
  <c r="I13" i="25"/>
  <c r="J13" i="25"/>
  <c r="M13" i="25" s="1"/>
  <c r="K13" i="25"/>
  <c r="I14" i="25"/>
  <c r="J14" i="25"/>
  <c r="K14" i="25"/>
  <c r="I15" i="25"/>
  <c r="J15" i="25"/>
  <c r="K15" i="25"/>
  <c r="I8" i="22"/>
  <c r="J8" i="22"/>
  <c r="K8" i="22"/>
  <c r="I9" i="22"/>
  <c r="J9" i="22"/>
  <c r="K9" i="22"/>
  <c r="I10" i="22"/>
  <c r="J10" i="22"/>
  <c r="K10" i="22"/>
  <c r="I11" i="22"/>
  <c r="J11" i="22"/>
  <c r="K11" i="22"/>
  <c r="I12" i="22"/>
  <c r="J12" i="22"/>
  <c r="K12" i="22"/>
  <c r="I13" i="22"/>
  <c r="J13" i="22"/>
  <c r="K13" i="22"/>
  <c r="I14" i="22"/>
  <c r="J14" i="22"/>
  <c r="K14" i="22"/>
  <c r="I15" i="22"/>
  <c r="J15" i="22"/>
  <c r="K15" i="22"/>
  <c r="I16" i="22"/>
  <c r="J16" i="22"/>
  <c r="K16" i="22"/>
  <c r="M16" i="22" s="1"/>
  <c r="I17" i="22"/>
  <c r="J17" i="22"/>
  <c r="K17" i="22"/>
  <c r="I18" i="22"/>
  <c r="J18" i="22"/>
  <c r="K18" i="22"/>
  <c r="I19" i="22"/>
  <c r="J19" i="22"/>
  <c r="K19" i="22"/>
  <c r="I20" i="22"/>
  <c r="J20" i="22"/>
  <c r="K20" i="22"/>
  <c r="M20" i="22" s="1"/>
  <c r="I21" i="22"/>
  <c r="J21" i="22"/>
  <c r="K21" i="22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6" i="10"/>
  <c r="J16" i="10"/>
  <c r="K16" i="10"/>
  <c r="M16" i="10"/>
  <c r="I7" i="10"/>
  <c r="J7" i="10"/>
  <c r="M7" i="10"/>
  <c r="I8" i="10"/>
  <c r="J8" i="10"/>
  <c r="M8" i="10"/>
  <c r="I9" i="10"/>
  <c r="J9" i="10"/>
  <c r="M9" i="10"/>
  <c r="I10" i="10"/>
  <c r="J10" i="10"/>
  <c r="M10" i="10"/>
  <c r="I11" i="10"/>
  <c r="J11" i="10"/>
  <c r="M11" i="10"/>
  <c r="I12" i="10"/>
  <c r="J12" i="10"/>
  <c r="M12" i="10"/>
  <c r="I13" i="10"/>
  <c r="J13" i="10"/>
  <c r="M13" i="10"/>
  <c r="I14" i="10"/>
  <c r="J14" i="10"/>
  <c r="M14" i="10"/>
  <c r="I15" i="10"/>
  <c r="J15" i="10"/>
  <c r="M15" i="10"/>
  <c r="I17" i="10"/>
  <c r="J17" i="10"/>
  <c r="M17" i="10"/>
  <c r="I18" i="10"/>
  <c r="J18" i="10"/>
  <c r="M18" i="10"/>
  <c r="I19" i="10"/>
  <c r="J19" i="10"/>
  <c r="M19" i="10"/>
  <c r="I20" i="10"/>
  <c r="J20" i="10"/>
  <c r="M20" i="10"/>
  <c r="I21" i="10"/>
  <c r="J21" i="10"/>
  <c r="M21" i="10"/>
  <c r="I22" i="10"/>
  <c r="J22" i="10"/>
  <c r="M22" i="10"/>
  <c r="I23" i="10"/>
  <c r="J23" i="10"/>
  <c r="M23" i="10"/>
  <c r="I24" i="10"/>
  <c r="J24" i="10"/>
  <c r="M24" i="10"/>
  <c r="I25" i="10"/>
  <c r="J25" i="10"/>
  <c r="M25" i="10"/>
  <c r="I26" i="10"/>
  <c r="J26" i="10"/>
  <c r="M26" i="10"/>
  <c r="I27" i="10"/>
  <c r="J27" i="10"/>
  <c r="M27" i="10"/>
  <c r="I28" i="10"/>
  <c r="J28" i="10"/>
  <c r="M28" i="10"/>
  <c r="I29" i="10"/>
  <c r="J29" i="10"/>
  <c r="M29" i="10"/>
  <c r="I30" i="10"/>
  <c r="J30" i="10"/>
  <c r="M30" i="10"/>
  <c r="I31" i="10"/>
  <c r="J31" i="10"/>
  <c r="M31" i="10"/>
  <c r="I32" i="10"/>
  <c r="J32" i="10"/>
  <c r="M32" i="10"/>
  <c r="I33" i="10"/>
  <c r="J33" i="10"/>
  <c r="M33" i="10"/>
  <c r="I34" i="10"/>
  <c r="J34" i="10"/>
  <c r="M34" i="10"/>
  <c r="I35" i="10"/>
  <c r="J35" i="10"/>
  <c r="M35" i="10"/>
  <c r="I36" i="10"/>
  <c r="J36" i="10"/>
  <c r="M36" i="10"/>
  <c r="I37" i="10"/>
  <c r="J37" i="10"/>
  <c r="M37" i="10"/>
  <c r="I38" i="10"/>
  <c r="J38" i="10"/>
  <c r="M38" i="10"/>
  <c r="I39" i="10"/>
  <c r="J39" i="10"/>
  <c r="M39" i="10"/>
  <c r="I40" i="10"/>
  <c r="J40" i="10"/>
  <c r="M40" i="10"/>
  <c r="I41" i="10"/>
  <c r="J41" i="10"/>
  <c r="M41" i="10"/>
  <c r="I42" i="10"/>
  <c r="J42" i="10"/>
  <c r="M42" i="10"/>
  <c r="I43" i="10"/>
  <c r="J43" i="10"/>
  <c r="M43" i="10"/>
  <c r="I44" i="10"/>
  <c r="J44" i="10"/>
  <c r="M44" i="10"/>
  <c r="I45" i="10"/>
  <c r="J45" i="10"/>
  <c r="M45" i="10"/>
  <c r="I46" i="10"/>
  <c r="J46" i="10"/>
  <c r="M46" i="10"/>
  <c r="I47" i="10"/>
  <c r="J47" i="10"/>
  <c r="M47" i="10"/>
  <c r="M48" i="10"/>
  <c r="K15" i="9"/>
  <c r="I15" i="9"/>
  <c r="M15" i="9" s="1"/>
  <c r="M12" i="1"/>
  <c r="I36" i="7"/>
  <c r="H36" i="7"/>
  <c r="L36" i="7" s="1"/>
  <c r="I21" i="7"/>
  <c r="H21" i="7"/>
  <c r="L21" i="7" s="1"/>
  <c r="K21" i="9"/>
  <c r="J21" i="9"/>
  <c r="I21" i="9"/>
  <c r="H24" i="7"/>
  <c r="I24" i="7"/>
  <c r="H25" i="7"/>
  <c r="I25" i="7"/>
  <c r="H26" i="7"/>
  <c r="L26" i="7" s="1"/>
  <c r="I26" i="7"/>
  <c r="H27" i="7"/>
  <c r="I27" i="7"/>
  <c r="H28" i="7"/>
  <c r="I28" i="7"/>
  <c r="H29" i="7"/>
  <c r="L29" i="7" s="1"/>
  <c r="I29" i="7"/>
  <c r="H30" i="7"/>
  <c r="I30" i="7"/>
  <c r="H31" i="7"/>
  <c r="I31" i="7"/>
  <c r="H32" i="7"/>
  <c r="I32" i="7"/>
  <c r="H33" i="7"/>
  <c r="I33" i="7"/>
  <c r="H34" i="7"/>
  <c r="I34" i="7"/>
  <c r="H35" i="7"/>
  <c r="I35" i="7"/>
  <c r="H37" i="7"/>
  <c r="I37" i="7"/>
  <c r="I15" i="20"/>
  <c r="E22" i="33" s="1"/>
  <c r="F5" i="20"/>
  <c r="J5" i="20"/>
  <c r="J6" i="20"/>
  <c r="J7" i="20"/>
  <c r="F8" i="20"/>
  <c r="J8" i="20" s="1"/>
  <c r="F9" i="20"/>
  <c r="J9" i="20" s="1"/>
  <c r="J10" i="20"/>
  <c r="F11" i="20"/>
  <c r="J11" i="20"/>
  <c r="J12" i="20"/>
  <c r="F13" i="20"/>
  <c r="J13" i="20"/>
  <c r="J14" i="20"/>
  <c r="F15" i="20"/>
  <c r="J15" i="20" s="1"/>
  <c r="J16" i="20"/>
  <c r="J17" i="20"/>
  <c r="J18" i="20"/>
  <c r="J19" i="20"/>
  <c r="J20" i="20"/>
  <c r="J21" i="20"/>
  <c r="F22" i="20"/>
  <c r="J22" i="20" s="1"/>
  <c r="J23" i="20"/>
  <c r="J24" i="20"/>
  <c r="J25" i="20"/>
  <c r="F26" i="20"/>
  <c r="J26" i="20"/>
  <c r="F27" i="20"/>
  <c r="J27" i="20" s="1"/>
  <c r="J28" i="20"/>
  <c r="F29" i="20"/>
  <c r="J29" i="20"/>
  <c r="J30" i="20"/>
  <c r="J31" i="20"/>
  <c r="J32" i="20"/>
  <c r="F33" i="20"/>
  <c r="J33" i="20" s="1"/>
  <c r="J34" i="20"/>
  <c r="F35" i="20"/>
  <c r="J35" i="20"/>
  <c r="J36" i="20"/>
  <c r="F37" i="20"/>
  <c r="J37" i="20"/>
  <c r="F38" i="20"/>
  <c r="J38" i="20" s="1"/>
  <c r="J39" i="20"/>
  <c r="J40" i="20"/>
  <c r="K8" i="9"/>
  <c r="J8" i="9"/>
  <c r="I8" i="9"/>
  <c r="H8" i="7"/>
  <c r="I8" i="7"/>
  <c r="H9" i="7"/>
  <c r="I9" i="7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L18" i="7" s="1"/>
  <c r="H19" i="7"/>
  <c r="I19" i="7"/>
  <c r="H20" i="7"/>
  <c r="I20" i="7"/>
  <c r="H22" i="7"/>
  <c r="I22" i="7"/>
  <c r="H23" i="7"/>
  <c r="I23" i="7"/>
  <c r="L23" i="7" s="1"/>
  <c r="I8" i="34"/>
  <c r="M8" i="34" s="1"/>
  <c r="J8" i="34"/>
  <c r="K8" i="34"/>
  <c r="I9" i="34"/>
  <c r="J9" i="34"/>
  <c r="K9" i="34"/>
  <c r="I10" i="34"/>
  <c r="J10" i="34"/>
  <c r="K10" i="34"/>
  <c r="M10" i="34" s="1"/>
  <c r="I11" i="34"/>
  <c r="J11" i="34"/>
  <c r="K11" i="34"/>
  <c r="I12" i="34"/>
  <c r="J12" i="34"/>
  <c r="M12" i="34" s="1"/>
  <c r="K12" i="34"/>
  <c r="I13" i="34"/>
  <c r="J13" i="34"/>
  <c r="M13" i="34" s="1"/>
  <c r="K13" i="34"/>
  <c r="I14" i="34"/>
  <c r="M14" i="34" s="1"/>
  <c r="J14" i="34"/>
  <c r="K14" i="34"/>
  <c r="I15" i="34"/>
  <c r="J15" i="34"/>
  <c r="K15" i="34"/>
  <c r="I16" i="34"/>
  <c r="J16" i="34"/>
  <c r="K16" i="34"/>
  <c r="I17" i="34"/>
  <c r="J17" i="34"/>
  <c r="K17" i="34"/>
  <c r="M17" i="34" s="1"/>
  <c r="L22" i="7"/>
  <c r="M15" i="22"/>
  <c r="H48" i="10"/>
  <c r="G48" i="10"/>
  <c r="F48" i="10"/>
  <c r="L48" i="10"/>
  <c r="K48" i="10"/>
  <c r="F41" i="9"/>
  <c r="G41" i="9"/>
  <c r="H41" i="9"/>
  <c r="I38" i="9"/>
  <c r="M38" i="9" s="1"/>
  <c r="J38" i="9"/>
  <c r="K38" i="9"/>
  <c r="M10" i="22"/>
  <c r="G20" i="34"/>
  <c r="H20" i="34"/>
  <c r="E17" i="33"/>
  <c r="F20" i="34"/>
  <c r="G74" i="28"/>
  <c r="H74" i="28"/>
  <c r="F74" i="28"/>
  <c r="I7" i="36"/>
  <c r="H7" i="36"/>
  <c r="G15" i="1"/>
  <c r="H15" i="1"/>
  <c r="K15" i="1"/>
  <c r="L15" i="1"/>
  <c r="F15" i="1"/>
  <c r="M8" i="1"/>
  <c r="M9" i="22"/>
  <c r="M12" i="22"/>
  <c r="M17" i="22"/>
  <c r="M11" i="28"/>
  <c r="E42" i="10"/>
  <c r="I14" i="9"/>
  <c r="J14" i="9"/>
  <c r="K14" i="9"/>
  <c r="I16" i="9"/>
  <c r="J16" i="9"/>
  <c r="K16" i="9"/>
  <c r="M16" i="9" s="1"/>
  <c r="I19" i="9"/>
  <c r="M19" i="9" s="1"/>
  <c r="J19" i="9"/>
  <c r="K19" i="9"/>
  <c r="I23" i="9"/>
  <c r="J23" i="9"/>
  <c r="K23" i="9"/>
  <c r="I26" i="9"/>
  <c r="J26" i="9"/>
  <c r="K26" i="9"/>
  <c r="I27" i="9"/>
  <c r="J27" i="9"/>
  <c r="K27" i="9"/>
  <c r="I28" i="9"/>
  <c r="J28" i="9"/>
  <c r="K28" i="9"/>
  <c r="I31" i="9"/>
  <c r="J31" i="9"/>
  <c r="K31" i="9"/>
  <c r="I33" i="9"/>
  <c r="J33" i="9"/>
  <c r="K33" i="9"/>
  <c r="I34" i="9"/>
  <c r="J34" i="9"/>
  <c r="K34" i="9"/>
  <c r="M34" i="9" s="1"/>
  <c r="I36" i="9"/>
  <c r="M36" i="9" s="1"/>
  <c r="J36" i="9"/>
  <c r="K36" i="9"/>
  <c r="I18" i="9"/>
  <c r="J18" i="9"/>
  <c r="K18" i="9"/>
  <c r="I17" i="9"/>
  <c r="J17" i="9"/>
  <c r="K17" i="9"/>
  <c r="I30" i="9"/>
  <c r="J30" i="9"/>
  <c r="K30" i="9"/>
  <c r="I12" i="9"/>
  <c r="J12" i="9"/>
  <c r="K12" i="9"/>
  <c r="I22" i="9"/>
  <c r="J22" i="9"/>
  <c r="K22" i="9"/>
  <c r="I10" i="9"/>
  <c r="J10" i="9"/>
  <c r="K10" i="9"/>
  <c r="I20" i="9"/>
  <c r="J20" i="9"/>
  <c r="K20" i="9"/>
  <c r="I29" i="9"/>
  <c r="J29" i="9"/>
  <c r="K29" i="9"/>
  <c r="I35" i="9"/>
  <c r="J35" i="9"/>
  <c r="K35" i="9"/>
  <c r="M35" i="9" s="1"/>
  <c r="I32" i="9"/>
  <c r="J32" i="9"/>
  <c r="K32" i="9"/>
  <c r="I13" i="9"/>
  <c r="J13" i="9"/>
  <c r="K13" i="9"/>
  <c r="I37" i="9"/>
  <c r="J37" i="9"/>
  <c r="M37" i="9" s="1"/>
  <c r="K37" i="9"/>
  <c r="I11" i="9"/>
  <c r="J11" i="9"/>
  <c r="K11" i="9"/>
  <c r="I9" i="9"/>
  <c r="J9" i="9"/>
  <c r="K9" i="9"/>
  <c r="I24" i="9"/>
  <c r="J24" i="9"/>
  <c r="K24" i="9"/>
  <c r="M24" i="9" s="1"/>
  <c r="I25" i="9"/>
  <c r="J25" i="9"/>
  <c r="K25" i="9"/>
  <c r="I7" i="9"/>
  <c r="J7" i="9"/>
  <c r="K7" i="9"/>
  <c r="H7" i="7"/>
  <c r="I7" i="7"/>
  <c r="J7" i="34"/>
  <c r="K7" i="34"/>
  <c r="I7" i="34"/>
  <c r="I5" i="28"/>
  <c r="J5" i="28"/>
  <c r="K5" i="28"/>
  <c r="I8" i="8"/>
  <c r="J8" i="8"/>
  <c r="K8" i="8"/>
  <c r="I9" i="8"/>
  <c r="J9" i="8"/>
  <c r="K9" i="8"/>
  <c r="I10" i="8"/>
  <c r="J10" i="8"/>
  <c r="K10" i="8"/>
  <c r="I14" i="8"/>
  <c r="J14" i="8"/>
  <c r="K14" i="8"/>
  <c r="I15" i="8"/>
  <c r="J15" i="8"/>
  <c r="K15" i="8"/>
  <c r="I16" i="8"/>
  <c r="J16" i="8"/>
  <c r="K16" i="8"/>
  <c r="I17" i="8"/>
  <c r="J17" i="8"/>
  <c r="K17" i="8"/>
  <c r="I18" i="8"/>
  <c r="J18" i="8"/>
  <c r="K18" i="8"/>
  <c r="I19" i="8"/>
  <c r="J19" i="8"/>
  <c r="K19" i="8"/>
  <c r="I20" i="8"/>
  <c r="J20" i="8"/>
  <c r="K20" i="8"/>
  <c r="I21" i="8"/>
  <c r="J21" i="8"/>
  <c r="K21" i="8"/>
  <c r="I7" i="8"/>
  <c r="J7" i="8"/>
  <c r="K7" i="8"/>
  <c r="I12" i="8"/>
  <c r="J12" i="8"/>
  <c r="K12" i="8"/>
  <c r="I11" i="8"/>
  <c r="J11" i="8"/>
  <c r="K11" i="8"/>
  <c r="K6" i="8"/>
  <c r="J6" i="8"/>
  <c r="C15" i="33" s="1"/>
  <c r="I6" i="8"/>
  <c r="E11" i="25"/>
  <c r="J7" i="22"/>
  <c r="J25" i="22" s="1"/>
  <c r="I7" i="22"/>
  <c r="I25" i="22" s="1"/>
  <c r="M10" i="1"/>
  <c r="M14" i="1"/>
  <c r="M11" i="1"/>
  <c r="M9" i="1"/>
  <c r="M6" i="8"/>
  <c r="J48" i="10"/>
  <c r="I48" i="10"/>
  <c r="L14" i="7"/>
  <c r="L33" i="7"/>
  <c r="L31" i="7"/>
  <c r="L15" i="7"/>
  <c r="L27" i="7"/>
  <c r="L24" i="7"/>
  <c r="L35" i="7"/>
  <c r="L37" i="7"/>
  <c r="L34" i="7"/>
  <c r="L32" i="7"/>
  <c r="L28" i="7"/>
  <c r="L25" i="7"/>
  <c r="L20" i="7"/>
  <c r="L19" i="7"/>
  <c r="L17" i="7"/>
  <c r="L16" i="7"/>
  <c r="L13" i="7"/>
  <c r="L12" i="7"/>
  <c r="L11" i="7"/>
  <c r="L9" i="7"/>
  <c r="L8" i="7"/>
  <c r="M13" i="1"/>
  <c r="M10" i="9"/>
  <c r="M18" i="9"/>
  <c r="M28" i="9"/>
  <c r="M30" i="9"/>
  <c r="M33" i="9"/>
  <c r="L7" i="7"/>
  <c r="M11" i="34"/>
  <c r="M12" i="8"/>
  <c r="M20" i="8"/>
  <c r="M18" i="8"/>
  <c r="M16" i="8"/>
  <c r="M14" i="8"/>
  <c r="M9" i="8"/>
  <c r="M11" i="8"/>
  <c r="M7" i="8"/>
  <c r="M21" i="8"/>
  <c r="M19" i="8"/>
  <c r="M17" i="8"/>
  <c r="M15" i="8"/>
  <c r="M10" i="8"/>
  <c r="F15" i="33" s="1"/>
  <c r="M8" i="8"/>
  <c r="M9" i="25"/>
  <c r="M12" i="25"/>
  <c r="M14" i="25"/>
  <c r="M15" i="25"/>
  <c r="M11" i="25"/>
  <c r="F17" i="21"/>
  <c r="G17" i="21"/>
  <c r="I7" i="1"/>
  <c r="I15" i="1" s="1"/>
  <c r="B10" i="33" s="1"/>
  <c r="J7" i="1"/>
  <c r="J15" i="1" s="1"/>
  <c r="C10" i="33" s="1"/>
  <c r="H11" i="21"/>
  <c r="I11" i="21"/>
  <c r="H13" i="21"/>
  <c r="I13" i="21"/>
  <c r="H7" i="21"/>
  <c r="I7" i="21"/>
  <c r="H14" i="21"/>
  <c r="I14" i="21"/>
  <c r="H10" i="21"/>
  <c r="I10" i="21"/>
  <c r="H12" i="21"/>
  <c r="I12" i="21"/>
  <c r="H9" i="21"/>
  <c r="I9" i="21"/>
  <c r="H8" i="21"/>
  <c r="I8" i="21"/>
  <c r="G38" i="7"/>
  <c r="F38" i="7"/>
  <c r="I15" i="21"/>
  <c r="H15" i="21"/>
  <c r="J38" i="7"/>
  <c r="K38" i="7"/>
  <c r="K10" i="37"/>
  <c r="J10" i="37"/>
  <c r="I10" i="37"/>
  <c r="K11" i="37"/>
  <c r="J11" i="37"/>
  <c r="I11" i="37"/>
  <c r="J7" i="37"/>
  <c r="I7" i="37"/>
  <c r="M11" i="37"/>
  <c r="M10" i="37"/>
  <c r="M7" i="37"/>
  <c r="L12" i="37"/>
  <c r="E20" i="33" s="1"/>
  <c r="H12" i="37"/>
  <c r="G12" i="37"/>
  <c r="F12" i="37"/>
  <c r="K9" i="37"/>
  <c r="J9" i="37"/>
  <c r="J12" i="37" s="1"/>
  <c r="C20" i="33" s="1"/>
  <c r="I9" i="37"/>
  <c r="I12" i="37" s="1"/>
  <c r="B20" i="33" s="1"/>
  <c r="F3" i="37"/>
  <c r="K12" i="37"/>
  <c r="D20" i="33" s="1"/>
  <c r="H9" i="36"/>
  <c r="E15" i="33"/>
  <c r="B11" i="33"/>
  <c r="B22" i="33"/>
  <c r="E24" i="33"/>
  <c r="E19" i="33"/>
  <c r="E18" i="33"/>
  <c r="D18" i="33"/>
  <c r="B24" i="33"/>
  <c r="C24" i="33"/>
  <c r="E26" i="33"/>
  <c r="D15" i="33"/>
  <c r="I9" i="24"/>
  <c r="B14" i="33" s="1"/>
  <c r="L16" i="25"/>
  <c r="E13" i="33"/>
  <c r="K7" i="25"/>
  <c r="J7" i="25"/>
  <c r="M7" i="25" s="1"/>
  <c r="I7" i="25"/>
  <c r="K7" i="22"/>
  <c r="K25" i="22" s="1"/>
  <c r="B26" i="33"/>
  <c r="C26" i="33"/>
  <c r="I9" i="36"/>
  <c r="C11" i="33"/>
  <c r="K9" i="36"/>
  <c r="E11" i="33"/>
  <c r="J9" i="36"/>
  <c r="D11" i="33"/>
  <c r="G9" i="36"/>
  <c r="F9" i="36"/>
  <c r="F3" i="36"/>
  <c r="H17" i="21"/>
  <c r="B9" i="33"/>
  <c r="L7" i="36"/>
  <c r="L9" i="36"/>
  <c r="F11" i="33"/>
  <c r="A4" i="33"/>
  <c r="A2" i="33"/>
  <c r="E16" i="33"/>
  <c r="F3" i="21"/>
  <c r="F3" i="28"/>
  <c r="H16" i="25"/>
  <c r="G16" i="25"/>
  <c r="F16" i="25"/>
  <c r="F3" i="25"/>
  <c r="L9" i="24"/>
  <c r="E14" i="33" s="1"/>
  <c r="K9" i="24"/>
  <c r="D14" i="33" s="1"/>
  <c r="G9" i="24"/>
  <c r="F9" i="24"/>
  <c r="J9" i="24"/>
  <c r="C14" i="33"/>
  <c r="F3" i="24"/>
  <c r="E12" i="33"/>
  <c r="G25" i="22"/>
  <c r="F25" i="22"/>
  <c r="F3" i="22"/>
  <c r="I17" i="21"/>
  <c r="C9" i="33"/>
  <c r="K17" i="21"/>
  <c r="E9" i="33"/>
  <c r="J17" i="21"/>
  <c r="D9" i="33"/>
  <c r="L11" i="21"/>
  <c r="L10" i="21"/>
  <c r="L9" i="21"/>
  <c r="L15" i="21"/>
  <c r="L7" i="21"/>
  <c r="L12" i="21"/>
  <c r="L13" i="21"/>
  <c r="L8" i="21"/>
  <c r="L14" i="21"/>
  <c r="L17" i="21"/>
  <c r="F9" i="33"/>
  <c r="M9" i="24"/>
  <c r="F14" i="33"/>
  <c r="D10" i="33"/>
  <c r="E10" i="33"/>
  <c r="D22" i="33"/>
  <c r="C22" i="33"/>
  <c r="F3" i="20"/>
  <c r="G23" i="8"/>
  <c r="F23" i="8"/>
  <c r="D24" i="33"/>
  <c r="D26" i="33"/>
  <c r="F24" i="33"/>
  <c r="F26" i="33"/>
  <c r="F3" i="10"/>
  <c r="F3" i="7"/>
  <c r="F3" i="34" s="1"/>
  <c r="F3" i="8"/>
  <c r="F3" i="9"/>
  <c r="M27" i="28" l="1"/>
  <c r="M24" i="28"/>
  <c r="M18" i="28"/>
  <c r="M63" i="28"/>
  <c r="M58" i="28"/>
  <c r="M55" i="28"/>
  <c r="M60" i="28"/>
  <c r="M37" i="28"/>
  <c r="M29" i="28"/>
  <c r="M67" i="28"/>
  <c r="K74" i="28"/>
  <c r="D16" i="33" s="1"/>
  <c r="J74" i="28"/>
  <c r="C16" i="33" s="1"/>
  <c r="M64" i="28"/>
  <c r="M33" i="28"/>
  <c r="M30" i="28"/>
  <c r="M25" i="28"/>
  <c r="I74" i="28"/>
  <c r="B16" i="33" s="1"/>
  <c r="M13" i="28"/>
  <c r="M9" i="37"/>
  <c r="M12" i="37" s="1"/>
  <c r="F20" i="33" s="1"/>
  <c r="M20" i="9"/>
  <c r="I41" i="9"/>
  <c r="M11" i="9"/>
  <c r="M32" i="9"/>
  <c r="M31" i="9"/>
  <c r="M26" i="9"/>
  <c r="M7" i="1"/>
  <c r="M15" i="1" s="1"/>
  <c r="F10" i="33" s="1"/>
  <c r="M14" i="22"/>
  <c r="B15" i="33"/>
  <c r="M57" i="28"/>
  <c r="M54" i="28"/>
  <c r="M50" i="28"/>
  <c r="M42" i="28"/>
  <c r="M39" i="28"/>
  <c r="M31" i="28"/>
  <c r="M26" i="28"/>
  <c r="M19" i="28"/>
  <c r="M16" i="28"/>
  <c r="M12" i="9"/>
  <c r="M25" i="9"/>
  <c r="M21" i="9"/>
  <c r="M9" i="9"/>
  <c r="M29" i="9"/>
  <c r="M23" i="9"/>
  <c r="K41" i="9"/>
  <c r="D19" i="33" s="1"/>
  <c r="M22" i="9"/>
  <c r="M17" i="9"/>
  <c r="M27" i="9"/>
  <c r="M14" i="9"/>
  <c r="J41" i="9"/>
  <c r="C19" i="33" s="1"/>
  <c r="M7" i="9"/>
  <c r="B19" i="33"/>
  <c r="M8" i="9"/>
  <c r="M7" i="34"/>
  <c r="M16" i="34"/>
  <c r="M9" i="34"/>
  <c r="M10" i="28"/>
  <c r="M7" i="28"/>
  <c r="M61" i="28"/>
  <c r="M65" i="28"/>
  <c r="M62" i="28"/>
  <c r="M51" i="28"/>
  <c r="M59" i="28"/>
  <c r="M44" i="28"/>
  <c r="M34" i="28"/>
  <c r="M43" i="28"/>
  <c r="M36" i="28"/>
  <c r="M28" i="28"/>
  <c r="M21" i="28"/>
  <c r="M12" i="28"/>
  <c r="M47" i="28"/>
  <c r="M45" i="28"/>
  <c r="M40" i="28"/>
  <c r="M22" i="28"/>
  <c r="M66" i="28"/>
  <c r="M56" i="28"/>
  <c r="M52" i="28"/>
  <c r="M49" i="28"/>
  <c r="M5" i="28"/>
  <c r="M14" i="28"/>
  <c r="C12" i="33"/>
  <c r="M19" i="22"/>
  <c r="D12" i="33"/>
  <c r="B12" i="33"/>
  <c r="M8" i="22"/>
  <c r="M21" i="22"/>
  <c r="M18" i="22"/>
  <c r="M13" i="9"/>
  <c r="I38" i="7"/>
  <c r="C18" i="33" s="1"/>
  <c r="F22" i="33"/>
  <c r="M15" i="34"/>
  <c r="D17" i="33"/>
  <c r="E21" i="33"/>
  <c r="E23" i="33" s="1"/>
  <c r="E28" i="33" s="1"/>
  <c r="C17" i="33"/>
  <c r="B17" i="33"/>
  <c r="L10" i="7"/>
  <c r="L38" i="7" s="1"/>
  <c r="F18" i="33" s="1"/>
  <c r="H38" i="7"/>
  <c r="B18" i="33" s="1"/>
  <c r="M6" i="28"/>
  <c r="M9" i="28"/>
  <c r="M16" i="25"/>
  <c r="F13" i="33" s="1"/>
  <c r="K16" i="25"/>
  <c r="D13" i="33" s="1"/>
  <c r="J16" i="25"/>
  <c r="C13" i="33" s="1"/>
  <c r="I16" i="25"/>
  <c r="B13" i="33" s="1"/>
  <c r="M11" i="22"/>
  <c r="M13" i="22"/>
  <c r="M7" i="22"/>
  <c r="M74" i="28" l="1"/>
  <c r="F16" i="33" s="1"/>
  <c r="M25" i="22"/>
  <c r="F12" i="33" s="1"/>
  <c r="M41" i="9"/>
  <c r="F19" i="33" s="1"/>
  <c r="F17" i="33"/>
  <c r="D21" i="33"/>
  <c r="D23" i="33" s="1"/>
  <c r="D28" i="33" s="1"/>
  <c r="C21" i="33"/>
  <c r="C23" i="33" s="1"/>
  <c r="C28" i="33" s="1"/>
  <c r="B21" i="33"/>
  <c r="B23" i="33" s="1"/>
  <c r="B28" i="33" s="1"/>
  <c r="F21" i="33" l="1"/>
  <c r="F23" i="33" s="1"/>
  <c r="F28" i="33" s="1"/>
</calcChain>
</file>

<file path=xl/sharedStrings.xml><?xml version="1.0" encoding="utf-8"?>
<sst xmlns="http://schemas.openxmlformats.org/spreadsheetml/2006/main" count="1753" uniqueCount="1365">
  <si>
    <t>MUNICIPIO IXTLAHUACAN DEL RIO, JALISCO.</t>
  </si>
  <si>
    <t>NOMBRE</t>
  </si>
  <si>
    <t>SUELDO</t>
  </si>
  <si>
    <t>NETO</t>
  </si>
  <si>
    <t>FIRMA</t>
  </si>
  <si>
    <t>SUMAS</t>
  </si>
  <si>
    <t>NOMINA DE SUELDOS DEPTO. HACIENDA MUNICIPAL</t>
  </si>
  <si>
    <t>NOMBRAMIENTO</t>
  </si>
  <si>
    <t>SINDICO</t>
  </si>
  <si>
    <t>CHOFER</t>
  </si>
  <si>
    <t>SECRETARIO GRAL.</t>
  </si>
  <si>
    <t>JARDINERA</t>
  </si>
  <si>
    <t>ENC. BIBLIOTECA</t>
  </si>
  <si>
    <t>MTRA. BIBLIOTECA</t>
  </si>
  <si>
    <t>FONTANERO</t>
  </si>
  <si>
    <t>AUX. ASEO PUB.</t>
  </si>
  <si>
    <t>PODADOR</t>
  </si>
  <si>
    <t>MANTO. U. DEPTIVA</t>
  </si>
  <si>
    <t>ENC. SANITARIOS</t>
  </si>
  <si>
    <t xml:space="preserve">FONTANERO </t>
  </si>
  <si>
    <t>EMPEDRADOR</t>
  </si>
  <si>
    <t>POLICIA DE LINEA</t>
  </si>
  <si>
    <t>IMSS</t>
  </si>
  <si>
    <t xml:space="preserve"> </t>
  </si>
  <si>
    <t xml:space="preserve">    </t>
  </si>
  <si>
    <t xml:space="preserve">  </t>
  </si>
  <si>
    <t>ISR</t>
  </si>
  <si>
    <t>AUX. ASEO PUBLICO</t>
  </si>
  <si>
    <t>ENCARGADO DEL VIVERO</t>
  </si>
  <si>
    <t>_________________________</t>
  </si>
  <si>
    <t>JUEZ MUNICIPAL</t>
  </si>
  <si>
    <t>SUBSIDIO</t>
  </si>
  <si>
    <t>PARAMEDICO</t>
  </si>
  <si>
    <t>NOMINA DE SUELDOS A JUBILADOS</t>
  </si>
  <si>
    <t>NOMINA DE SUELDOS PRESIDENCIA</t>
  </si>
  <si>
    <t>NOMINA DE SUELDOS SECRETARIA GENERAL</t>
  </si>
  <si>
    <t>SAMA781101DP4</t>
  </si>
  <si>
    <t>PRESIDENCIA</t>
  </si>
  <si>
    <t>SECRETARIA GENERAL</t>
  </si>
  <si>
    <t>HACIENDA</t>
  </si>
  <si>
    <t>TOTAL TESO</t>
  </si>
  <si>
    <t>TOTAL FORTA</t>
  </si>
  <si>
    <t>DEPARTAMENTO</t>
  </si>
  <si>
    <t>TOTAL QUINCENAL</t>
  </si>
  <si>
    <t>BASE TESO</t>
  </si>
  <si>
    <t>JUBILADOS</t>
  </si>
  <si>
    <t>PRESIDENTE MPAL</t>
  </si>
  <si>
    <t>SECRETARIA DE PRESIDENCIA</t>
  </si>
  <si>
    <t>NOMINA DE SUELDOS DEPTO. DE CONTRALORIA</t>
  </si>
  <si>
    <t>CONTRALOR</t>
  </si>
  <si>
    <t>SECRETARIA A REGISTRO CIVIL</t>
  </si>
  <si>
    <t>UNIDAD DE CEMENTERIOS</t>
  </si>
  <si>
    <t>AUX DE CEMENTERIOS</t>
  </si>
  <si>
    <t>UNIDAD JURIDICO LABORAL</t>
  </si>
  <si>
    <t>AUXILIAR DEL JUEZ MUNICIPAL</t>
  </si>
  <si>
    <t>NOMINA DE SUELDOS SINDICATURA</t>
  </si>
  <si>
    <t>NOMINA DE SUELDOS COORDINACION DE GABINETE</t>
  </si>
  <si>
    <t>COORDINACION DE GABINETE</t>
  </si>
  <si>
    <t>ENCARGADO DE CATASTRO</t>
  </si>
  <si>
    <t>UNIDAD DE APREMIOS</t>
  </si>
  <si>
    <t>NOMINA DE SUELDOS COORDINACION GENERAL DE SERVICIOS MUNICIPALES</t>
  </si>
  <si>
    <t xml:space="preserve"> JEFE DE DEPARTAMENTO DE PROVEDURIA</t>
  </si>
  <si>
    <t xml:space="preserve">ASISTENTE DE DEPARTAMENTO   </t>
  </si>
  <si>
    <t xml:space="preserve">AUXILIAR ADMINISTRATIVO A   (ALUMBRADO PUBLICO) </t>
  </si>
  <si>
    <t xml:space="preserve">CUADRILLA ALUM PUBLICO </t>
  </si>
  <si>
    <t>CUADRILLA AGUA POTABLE Y ALCAN</t>
  </si>
  <si>
    <t xml:space="preserve">AGUA POTABLE </t>
  </si>
  <si>
    <t>AUXILIAR DE INTENDENCIA B</t>
  </si>
  <si>
    <t>AUXILIAR DE INTENDENCIA A</t>
  </si>
  <si>
    <t>CHOFER DE CAMION ESCOLAR</t>
  </si>
  <si>
    <t>CHOFER DE CAMION DE BASURA</t>
  </si>
  <si>
    <t xml:space="preserve">CHOFER  DE CAMION DE BASURA </t>
  </si>
  <si>
    <t>CHOFER ACARREADOR RASTRO</t>
  </si>
  <si>
    <t>NOMINA DE SUELDOS COORDINACION DE DESARROLLO ECONOMICO</t>
  </si>
  <si>
    <t>UNIDAD MULTIFUNCIONAL DE VERIFICACIÓN</t>
  </si>
  <si>
    <t>NOMINA DE SUELDOS COORDINADOR GENERAL DE GESTION INTEGRAL</t>
  </si>
  <si>
    <t>JEFE DE DEPARTAMENTO DE OBRAS PUBLICAS</t>
  </si>
  <si>
    <t>INGENIERO AUX A</t>
  </si>
  <si>
    <t>AUX TECNICO</t>
  </si>
  <si>
    <t xml:space="preserve">JEFE DE DEPARTAMENTO DE PROYECTOS </t>
  </si>
  <si>
    <t>AUX DE OBRA</t>
  </si>
  <si>
    <t>AYUDANTE DE OBRA</t>
  </si>
  <si>
    <t>AUX O.P CHOFER</t>
  </si>
  <si>
    <t>OPERADOR RETROEXCAVADORA 416</t>
  </si>
  <si>
    <t>OPERADOR PAYLODER</t>
  </si>
  <si>
    <t>OPERADOR EXCAVADORA 320</t>
  </si>
  <si>
    <t>OPERADOR MOTOCONFORMADORA 12H</t>
  </si>
  <si>
    <t>OPERADOR RETROEXCAVADORA JCV</t>
  </si>
  <si>
    <t>CHOFER CAMION VOLTEO KEENGORTH</t>
  </si>
  <si>
    <t>CHOFER VOLTEO VOLVO ROJO 14M3</t>
  </si>
  <si>
    <t>CHOFER TRACTO CAMION KEENGORTH</t>
  </si>
  <si>
    <t>MECANICO A</t>
  </si>
  <si>
    <t>AUX DE MECANICO</t>
  </si>
  <si>
    <t>SOLDADOR</t>
  </si>
  <si>
    <t>TOTAL</t>
  </si>
  <si>
    <t>NOMINA DE SUELDOS COORDINACION GENERAL DE CONSTRUCCION DE LA COMUNIDAD</t>
  </si>
  <si>
    <t>ASISTENTE DE DEPARTAMENTO</t>
  </si>
  <si>
    <t>SECRETARIA B</t>
  </si>
  <si>
    <t>NOMINA DE SUELDOS DEPTO. SEGURIDAD CIUDADANA</t>
  </si>
  <si>
    <t>COMANDANTE</t>
  </si>
  <si>
    <t>AUXILIAR DE PROTECCION CIVIL B</t>
  </si>
  <si>
    <t>NOMINA DE AYUNTAMIENTO</t>
  </si>
  <si>
    <t>ROGL960710NH2</t>
  </si>
  <si>
    <t>AUX. AGUA POTABLE</t>
  </si>
  <si>
    <t>ENC. MANTENIMIENTO UNIDAD DEPORTIVA</t>
  </si>
  <si>
    <t>DIETAS</t>
  </si>
  <si>
    <t>CONTRALORIA</t>
  </si>
  <si>
    <t>SINDICATURA</t>
  </si>
  <si>
    <t>COORDINACION DE SERVICIOS PUBLICOS</t>
  </si>
  <si>
    <t>COORDINACION DE DESARROLLO ECONOMICO</t>
  </si>
  <si>
    <t>COORDINACION DE GESTION INTEGRAL</t>
  </si>
  <si>
    <t>COORDINACION CONSTRUCCION DE LA COMUNIDAD</t>
  </si>
  <si>
    <t>SEGURIDAD CIUDADANA</t>
  </si>
  <si>
    <t>AUXILIAR</t>
  </si>
  <si>
    <t>AUXILIAR DE BIBLIOTECA</t>
  </si>
  <si>
    <t>PIGL8011103M6</t>
  </si>
  <si>
    <t>SAER72021276A</t>
  </si>
  <si>
    <t>GAGA790101EL3</t>
  </si>
  <si>
    <t>BERL941220GW4</t>
  </si>
  <si>
    <t>BUVJ000905DU0</t>
  </si>
  <si>
    <t>EAGS900825Q71</t>
  </si>
  <si>
    <t>GUMG810321Q61</t>
  </si>
  <si>
    <t>PACS890123T29</t>
  </si>
  <si>
    <t>GUJJ880604GV8</t>
  </si>
  <si>
    <t>CUGA750716H64</t>
  </si>
  <si>
    <t>VAIG8410298K7</t>
  </si>
  <si>
    <t>DISG8009043D4</t>
  </si>
  <si>
    <t>NUCJ911128FB6</t>
  </si>
  <si>
    <t>TECNICO A</t>
  </si>
  <si>
    <t>AUNC841024CU1</t>
  </si>
  <si>
    <t>JARA YAÑEZ MOISES</t>
  </si>
  <si>
    <t xml:space="preserve">GUTIERREZ ESPARZA JUAN MANUEL </t>
  </si>
  <si>
    <t xml:space="preserve">DE LA MORA ALMARAZ MARIA DEL CARMEN </t>
  </si>
  <si>
    <t xml:space="preserve">NUÑEZ CARRANZA JOSE LUIS </t>
  </si>
  <si>
    <t xml:space="preserve">JAUREGI MARTINEZ STEPHANIA </t>
  </si>
  <si>
    <t xml:space="preserve">RENTERIA CAMACHO ALEJANDRA  </t>
  </si>
  <si>
    <t xml:space="preserve">SANCHEZ ESQUEDA MA. REFUGIO </t>
  </si>
  <si>
    <t xml:space="preserve">JIMENEZ MARTINEZ ALMA LETICIA </t>
  </si>
  <si>
    <t xml:space="preserve">CASILLAS CRUZ SALVADOR </t>
  </si>
  <si>
    <t xml:space="preserve">REYES CAMACHO RAUL FERNANDO </t>
  </si>
  <si>
    <t xml:space="preserve">CARRILLO OROZCO GERARDO </t>
  </si>
  <si>
    <t xml:space="preserve">BENITEZ ROMERO LUIS FERNANDO </t>
  </si>
  <si>
    <t xml:space="preserve">PAREDES VENEGAS VANESSA  MICHELLE </t>
  </si>
  <si>
    <t xml:space="preserve">MUÑOZ RODRIGUEZ CHRISTIAN EDUARDO </t>
  </si>
  <si>
    <t xml:space="preserve">BUGARIN VELIZ JESUS EMANUEL </t>
  </si>
  <si>
    <t xml:space="preserve">ESPARZA GONZALEZ SANDRA GUADALUPE </t>
  </si>
  <si>
    <t xml:space="preserve">GUTIERREZ MARTINEZ GLORIA </t>
  </si>
  <si>
    <t xml:space="preserve">PLASCENCIA CAMACHO JOSE SALVADOR </t>
  </si>
  <si>
    <t xml:space="preserve">SANCHEZ ALVARADO FRANCISCO </t>
  </si>
  <si>
    <t xml:space="preserve">SANCHEZ VELIZ MAURO </t>
  </si>
  <si>
    <t xml:space="preserve">SANDOVAL MORA MAYRA YANET </t>
  </si>
  <si>
    <t xml:space="preserve">FLORES GONZALEZ EDUARDO </t>
  </si>
  <si>
    <t xml:space="preserve">ABUNDIS SANCHEZ FRANCISCO </t>
  </si>
  <si>
    <t xml:space="preserve">DAVALOS NUÑEZ BRENDA DEL CARMEN </t>
  </si>
  <si>
    <t xml:space="preserve">GONZALEZ MARTINEZ SAUL FERNANDO </t>
  </si>
  <si>
    <t xml:space="preserve">RODRIGUEZ CARLOS HERIBERTO </t>
  </si>
  <si>
    <t xml:space="preserve">GARCIA SANCHEZ SALVADOR </t>
  </si>
  <si>
    <t xml:space="preserve">RAMIREZ SANCHEZ JUAN MANUEL </t>
  </si>
  <si>
    <t xml:space="preserve">GUTIERREZ CALVILLO PABLO </t>
  </si>
  <si>
    <t xml:space="preserve">YAÑEZ JIMENEZ JOSE MANUEL </t>
  </si>
  <si>
    <t xml:space="preserve">JIMENEZ DE LA CRUZ ROGELIO </t>
  </si>
  <si>
    <t xml:space="preserve">CARBAJAL HERNANDEZ ROBERTO </t>
  </si>
  <si>
    <t xml:space="preserve">ESTEVEZ PLASCENCIA NICANOR </t>
  </si>
  <si>
    <t xml:space="preserve">LOPEZ LOZA JOSE JAVIER </t>
  </si>
  <si>
    <t xml:space="preserve">SANCHEZ HERNANDEZ MELITON </t>
  </si>
  <si>
    <t xml:space="preserve">OLMOS GALLEGOS MEREGILDO </t>
  </si>
  <si>
    <t xml:space="preserve">RODRIGUEZ GOMEZ MA GUADALUPE </t>
  </si>
  <si>
    <t xml:space="preserve">YAÑEZ HERRERA JUAN MANUEL </t>
  </si>
  <si>
    <t xml:space="preserve">DURAN IBARRA CRISTINA </t>
  </si>
  <si>
    <t xml:space="preserve">GARCIA LIMON MARIA ASUNCION </t>
  </si>
  <si>
    <t xml:space="preserve">GONZALEZ LIMON JOSE CARLOS </t>
  </si>
  <si>
    <t xml:space="preserve">ALVAREZ DEL CASTILLO SANCHEZ JORGE ENRIQUE </t>
  </si>
  <si>
    <t xml:space="preserve">CORONA OLVERA SALVADOR </t>
  </si>
  <si>
    <t xml:space="preserve">MARTINEZ GONZALEZ HECTOR MIGUEL </t>
  </si>
  <si>
    <t>YAÑEZ JIMENEZ JORGE</t>
  </si>
  <si>
    <t xml:space="preserve">CARBAJAL MERCADO GENARO </t>
  </si>
  <si>
    <t xml:space="preserve">GONZALEZ VAZQUEZ SALVADOR </t>
  </si>
  <si>
    <t xml:space="preserve">VAZQUEZ FLORES FERNANDO </t>
  </si>
  <si>
    <t xml:space="preserve">GONZALEZ VAZQUEZ JORGE ARMANDO </t>
  </si>
  <si>
    <t xml:space="preserve">BARCENAS AVILA ENRIQUE </t>
  </si>
  <si>
    <t xml:space="preserve">CARRILLO VILLALOBOS ISA </t>
  </si>
  <si>
    <t xml:space="preserve">DIAZ SALDAÑA TOBIAS </t>
  </si>
  <si>
    <t xml:space="preserve">BARCENAS AVILA PASCUAL </t>
  </si>
  <si>
    <t xml:space="preserve">LEDEZMA GONZALEZ AMADOR </t>
  </si>
  <si>
    <t xml:space="preserve">MARQUEZ ROMERO GABRIEL </t>
  </si>
  <si>
    <t xml:space="preserve">SANDOVAL OLIVA JOSE FAVIAN </t>
  </si>
  <si>
    <t xml:space="preserve">MORA GARCIA ADAN </t>
  </si>
  <si>
    <t>ALMARAZ MARTINEZ MARTIN</t>
  </si>
  <si>
    <t xml:space="preserve">BARAJAS RAMIREZ ANTONIO </t>
  </si>
  <si>
    <t xml:space="preserve">ALATORRE GOMEZ FRANCISCO JAVIER </t>
  </si>
  <si>
    <t xml:space="preserve">CASTRO DELGADO MANUEL </t>
  </si>
  <si>
    <t xml:space="preserve">GOMEZ LOZA SANTIAGO </t>
  </si>
  <si>
    <t xml:space="preserve">CAMACHO SANCHEZ MARGARITA </t>
  </si>
  <si>
    <t xml:space="preserve">MORA ESTEVEZ CARMEN </t>
  </si>
  <si>
    <t xml:space="preserve">CAMACHO MARTINEZ J. JESUS </t>
  </si>
  <si>
    <t>CAMACHO GOMEZ JUAN MANUEL</t>
  </si>
  <si>
    <t xml:space="preserve">SANCHEZ MARTINEZ ALEJANDRO SANTOS </t>
  </si>
  <si>
    <t xml:space="preserve">ALCARAZ REYNOSO ANTONIO </t>
  </si>
  <si>
    <t xml:space="preserve">MEJIA LOPEZ ARNULFO </t>
  </si>
  <si>
    <t xml:space="preserve">NUÑEZ ALVAREZ MARTIN </t>
  </si>
  <si>
    <t xml:space="preserve">ESPINOZA SANCHEZ ALBERTO </t>
  </si>
  <si>
    <t xml:space="preserve">CALVILLO OLIVA LUIS ARMANDO </t>
  </si>
  <si>
    <t xml:space="preserve">RAMIREZ MEDINA SAMUEL </t>
  </si>
  <si>
    <t xml:space="preserve">SANCHEZ RAMIREZ RAUL </t>
  </si>
  <si>
    <t xml:space="preserve">BECERRA PEREZ MARIA ISABEL </t>
  </si>
  <si>
    <t>MURC881231PI1</t>
  </si>
  <si>
    <t xml:space="preserve">HERNANDEZ SUAREZ LUZ BELEN </t>
  </si>
  <si>
    <t xml:space="preserve">GUTIERREZ JIMENEZ JOEL </t>
  </si>
  <si>
    <t xml:space="preserve">AGUILAR ABUNDIS SERGIO ARMANDO </t>
  </si>
  <si>
    <t xml:space="preserve">GARCIA ALONSO MARIA INES </t>
  </si>
  <si>
    <t xml:space="preserve">CONTRERAS GARCIA SANDRA </t>
  </si>
  <si>
    <t xml:space="preserve">BUGARIN ALVAREZ JAVIER </t>
  </si>
  <si>
    <t xml:space="preserve">ALATORRE BERMEJO SERGIO ARTURO </t>
  </si>
  <si>
    <t xml:space="preserve">CRUZ GONZALEZ ALEJANDRO </t>
  </si>
  <si>
    <t xml:space="preserve">MORA NUÑEZ LUIS </t>
  </si>
  <si>
    <t xml:space="preserve">CRUZ ULLOA RAFAEL </t>
  </si>
  <si>
    <t xml:space="preserve">GUTIERREZ PLASCENCIA ROBERTO </t>
  </si>
  <si>
    <t xml:space="preserve">MERCADO GOMEZ RICARDO </t>
  </si>
  <si>
    <t xml:space="preserve">ALVAREZ PLASCENCIA OSCAR ALBERTO </t>
  </si>
  <si>
    <t xml:space="preserve">CAMACHO ALCARAZ JAIME </t>
  </si>
  <si>
    <t xml:space="preserve">CAMACHO LOPEZ NOE </t>
  </si>
  <si>
    <t xml:space="preserve">ALVAREZ LOPEZ MANUEL </t>
  </si>
  <si>
    <t xml:space="preserve">NUÑEZ URIBE ARNULFO </t>
  </si>
  <si>
    <t xml:space="preserve">ANGULO CAMACHO FAUSTINO </t>
  </si>
  <si>
    <t xml:space="preserve">CAMACHO MAYORAL JAIRO AARON </t>
  </si>
  <si>
    <t xml:space="preserve">GARCIA DE ANDA SERGIO </t>
  </si>
  <si>
    <t xml:space="preserve">RODRIGUEZ GONZALEZ GUSTAVO </t>
  </si>
  <si>
    <t xml:space="preserve">ESPINOZA GARZON HEREDERIO </t>
  </si>
  <si>
    <t xml:space="preserve">SALDAÑA MERCADO RAUL </t>
  </si>
  <si>
    <t xml:space="preserve">GARCIA HERNANDEZ JOSE LUIS </t>
  </si>
  <si>
    <t xml:space="preserve">MERCADO SANCHEZ JAVIER </t>
  </si>
  <si>
    <t xml:space="preserve">ALVAREZ OROZCO CESAR ISMAEL </t>
  </si>
  <si>
    <t xml:space="preserve">GONZALEZ ROCHA MANUEL </t>
  </si>
  <si>
    <t xml:space="preserve">SUAREZ ALVARADO ARTURO </t>
  </si>
  <si>
    <t xml:space="preserve">MORA VELIZ MARIA LETICIA </t>
  </si>
  <si>
    <t xml:space="preserve">MUÑOZ QUEZADA JAIME </t>
  </si>
  <si>
    <t>TORRES VAZQUEZ OSCAR</t>
  </si>
  <si>
    <t xml:space="preserve">VARELA IBARRA MARIA GUADALUPE </t>
  </si>
  <si>
    <t xml:space="preserve">DIAZ SOTO GRISELDA  </t>
  </si>
  <si>
    <t xml:space="preserve">OROZCO SANCHEZ JAVIER </t>
  </si>
  <si>
    <t xml:space="preserve">NUÑEZ CARRANZA JAIME  </t>
  </si>
  <si>
    <t xml:space="preserve">SANCHEZ SANDOVAL SILVIA </t>
  </si>
  <si>
    <t xml:space="preserve">SANCHEZ MORA MA. DE LOS ANGELES </t>
  </si>
  <si>
    <t xml:space="preserve">SANCHEZ SANCHEZ NORMA LETICIA </t>
  </si>
  <si>
    <t xml:space="preserve">RIVAS ORTIZ MA. DEL REFUGIO </t>
  </si>
  <si>
    <t xml:space="preserve">SANCHEZ MARTIN MA. DE JESUS </t>
  </si>
  <si>
    <t xml:space="preserve">ABUNDIS NUÑEZ CARLOS </t>
  </si>
  <si>
    <t xml:space="preserve">LOMELI  GUTIERREZ JOSE DE JESUS </t>
  </si>
  <si>
    <t xml:space="preserve">MOYA GOMEZ RIGOBERTO </t>
  </si>
  <si>
    <t xml:space="preserve">DELGADO SANCHEZ GUADALUPE LILIANA </t>
  </si>
  <si>
    <t xml:space="preserve">PORTILLO PAREDES JOSE DAVID </t>
  </si>
  <si>
    <t xml:space="preserve">ALEMAN PORTILLO JAVIER EMMANUEL </t>
  </si>
  <si>
    <t xml:space="preserve">FLORES RUVALCABA ROBERTO ALEJANDRO </t>
  </si>
  <si>
    <t xml:space="preserve">CAMACHO FLORES MARIO </t>
  </si>
  <si>
    <t xml:space="preserve">RAMIREZ ARELLANO JOSE ANTONIO </t>
  </si>
  <si>
    <t xml:space="preserve">SANCHEZ ROJO JOSE PEDRO </t>
  </si>
  <si>
    <t xml:space="preserve">MACIAS HERNANDEZ SALVADOR </t>
  </si>
  <si>
    <t xml:space="preserve">MEDINA GARCIA ORFIL </t>
  </si>
  <si>
    <t xml:space="preserve">PEREZ ESPINOSA DAVID </t>
  </si>
  <si>
    <t xml:space="preserve">AGUIRRE QUEZADA ANDRES </t>
  </si>
  <si>
    <t xml:space="preserve">ORTIZ MACIAS MARIA ELENA </t>
  </si>
  <si>
    <t xml:space="preserve">TORRES YAÑEZ VICTORINO </t>
  </si>
  <si>
    <t xml:space="preserve">SANCHEZ SANCHEZ MA. MAGDALENA </t>
  </si>
  <si>
    <t xml:space="preserve">PEREZ SANDOVAL SERGIO </t>
  </si>
  <si>
    <t xml:space="preserve">VAZQUEZ ALVAREZ CLAUDIA TERESA </t>
  </si>
  <si>
    <t xml:space="preserve">SANCHEZ DIAZ LORENZO </t>
  </si>
  <si>
    <t>IBARRA GUTIERREZ CESAR</t>
  </si>
  <si>
    <t xml:space="preserve">FLORES BAÑUELOS ADRIANA ELIZABETH </t>
  </si>
  <si>
    <t xml:space="preserve">DIAZ NORIEGA BEATRIZ </t>
  </si>
  <si>
    <t xml:space="preserve">MARIA GONZALEZ MARTIN </t>
  </si>
  <si>
    <t>JAUREGUI MARTINEZ CUAHUTEMOC</t>
  </si>
  <si>
    <t xml:space="preserve">VAZQUEZ CAMACHO CRISTIAN VIDAL </t>
  </si>
  <si>
    <t xml:space="preserve">SOUZA SANCHEZ JOSE ANTONIO </t>
  </si>
  <si>
    <t xml:space="preserve">ALVAREZ HUERTA JESUS GERARDO </t>
  </si>
  <si>
    <t xml:space="preserve">VAZQUEZ MACIAS FRANCISCO </t>
  </si>
  <si>
    <t>LOPEZ LOZA RUBEN</t>
  </si>
  <si>
    <t xml:space="preserve">MARTINEZ ALVAREZ RIGOBERTO </t>
  </si>
  <si>
    <t xml:space="preserve">GONZALEZ MORA J. ISABEL </t>
  </si>
  <si>
    <t xml:space="preserve">LIMON MARTINEZ SALVADOR </t>
  </si>
  <si>
    <t xml:space="preserve">PINTO MARTINEZ MONICO </t>
  </si>
  <si>
    <t xml:space="preserve">GONZALEZ REYNOSO JOSE LUIS </t>
  </si>
  <si>
    <t xml:space="preserve">RAMIREZ RUELAS ARTURO </t>
  </si>
  <si>
    <t xml:space="preserve">MARTINEZ PULIDO MARIA TRINIDAD </t>
  </si>
  <si>
    <t>PACHECO VAZQUEZ HONORATO</t>
  </si>
  <si>
    <t xml:space="preserve">MOYA MARIA DE LOS ANGELES </t>
  </si>
  <si>
    <t>GUMA751227GZ8</t>
  </si>
  <si>
    <t>GUTIERREZ MARTINEZ ANA MARIA</t>
  </si>
  <si>
    <t xml:space="preserve">GONZALEZ RODRIGUEZ ELISA </t>
  </si>
  <si>
    <t>RENTERIA GARCIA JUAN</t>
  </si>
  <si>
    <t xml:space="preserve">MOYA  GLORIA ISABEL </t>
  </si>
  <si>
    <t xml:space="preserve">GARCIA GONZALEZ JOSE ALONSO </t>
  </si>
  <si>
    <t xml:space="preserve">LORIA LUQUIN EDGAR ALEJANDRO </t>
  </si>
  <si>
    <t xml:space="preserve">ROMERO WRROZ  JOSE ANTONIO </t>
  </si>
  <si>
    <t>CAMPOS MOLINA JORGE</t>
  </si>
  <si>
    <t>GOMEZ LARA LETICIA</t>
  </si>
  <si>
    <t>RODRIGUEZ GONZALEZ LUISA AURORA</t>
  </si>
  <si>
    <t xml:space="preserve">CARRANZA ABILA MODESTA </t>
  </si>
  <si>
    <t>CAOG800310RB1</t>
  </si>
  <si>
    <t>LOLE711111HV3</t>
  </si>
  <si>
    <t>COGS790612HE3</t>
  </si>
  <si>
    <t>OPERADOR DE MAQUINARIA</t>
  </si>
  <si>
    <t>FONTANERO A</t>
  </si>
  <si>
    <t>RECAUDADOR</t>
  </si>
  <si>
    <t>SANDOVAL PINTO JORGE</t>
  </si>
  <si>
    <t>MERCADO MENDOZA YVETTE JOCELYN</t>
  </si>
  <si>
    <t>S.E.</t>
  </si>
  <si>
    <t>AUXILIAR DE ASEO</t>
  </si>
  <si>
    <t>CORDINADOR GENERAL DE DESARROLLO ECONOMICO Y COMBATE A LA DESIGUALDAD</t>
  </si>
  <si>
    <t>OPERADOR DE PIPA</t>
  </si>
  <si>
    <t xml:space="preserve">PINTO GONNZALEZ MARIA DE LA LUZ  </t>
  </si>
  <si>
    <t>AUXILIAR ADMINISTRATIVO B</t>
  </si>
  <si>
    <t>AUXILIAR ADMINISTRATIVO A</t>
  </si>
  <si>
    <t>ENCARGADO DE MANTENIMENTO DE LA UNIDAD DEPORTIVA</t>
  </si>
  <si>
    <t>SECRETARIA A</t>
  </si>
  <si>
    <t>ASISTENTE DE LA SECRETARIA GENERAL</t>
  </si>
  <si>
    <t>TITULAR DE LA INSTANCIA MUNICIPAL DE LA MUJER</t>
  </si>
  <si>
    <t>AABC931217CM9</t>
  </si>
  <si>
    <t>ALVAREZ BARCENAS CRISTIAN YOVANI</t>
  </si>
  <si>
    <t>CHOFER DE CAMION E</t>
  </si>
  <si>
    <t xml:space="preserve">ABUNDIS MUÑOZ JOSE ALFREDO </t>
  </si>
  <si>
    <t>AYUDANTE DE OBRAS</t>
  </si>
  <si>
    <t>PEON DE ALBAÑIL</t>
  </si>
  <si>
    <t>ASISTENTE DE HACIENDA MUNICIPAL</t>
  </si>
  <si>
    <t>AUXILIAR DE CEMENTERIOS</t>
  </si>
  <si>
    <t>ASISTENTE DE UNIDAD A</t>
  </si>
  <si>
    <t>AUXILIAR ADMINISTRATIA</t>
  </si>
  <si>
    <t>SANCHEZ CELIS MA. TERESA</t>
  </si>
  <si>
    <t xml:space="preserve">HARO OCAMPO LIC. PEDRO </t>
  </si>
  <si>
    <t>AUXILIAR ADMINISTRATIVO D</t>
  </si>
  <si>
    <t>JEFE DEL DEPARTAMENTO DE TURISMO</t>
  </si>
  <si>
    <t>CHOFER DE CAMION F</t>
  </si>
  <si>
    <t xml:space="preserve">REYNA REYES J  JESUS </t>
  </si>
  <si>
    <t xml:space="preserve">REGIDOR </t>
  </si>
  <si>
    <t>TEJEDA VAZQUEZ MA CONCEPCION</t>
  </si>
  <si>
    <t>GONZALEZ SANCHEZ CLAUDIA MARGARITA</t>
  </si>
  <si>
    <t>SANCHEZ CEJA ARMANDO</t>
  </si>
  <si>
    <t>ABUNDIS SANCHEZ ANTONIO</t>
  </si>
  <si>
    <t>SUAREZ CERVANTES ALBERTO</t>
  </si>
  <si>
    <t>GARCIA ALMARAZ ALMA DELIA</t>
  </si>
  <si>
    <t>GUZMAN GONZALEZ LEONCIO</t>
  </si>
  <si>
    <t>BUGARIN RENTERIA MARTHA ROSARIO</t>
  </si>
  <si>
    <t>ANGULO PADILLA JOSE RAMON</t>
  </si>
  <si>
    <t>LARA RODRIGUEZ EMANUEL</t>
  </si>
  <si>
    <t>SECRETARIA DEASUNTOS DEL INTERIOR</t>
  </si>
  <si>
    <t>ALVAREZ BARCENAS LUIS ISRAEL</t>
  </si>
  <si>
    <t>UNIDAD DEL MODULO DE MAQUINARIA</t>
  </si>
  <si>
    <t>UNIDAD DE TRANSPARENCIA</t>
  </si>
  <si>
    <t>PAREDES VAZQUEZ DIEGO</t>
  </si>
  <si>
    <t>OFICIAL DEL REGISTRO CIVIL A</t>
  </si>
  <si>
    <t>RAMIREZ SANCHEZ ARNULFO</t>
  </si>
  <si>
    <t>AUXILIAR DE CEMENTERIO</t>
  </si>
  <si>
    <t>RAMIREZ SAAVEDRA MARIA GUADALUPE</t>
  </si>
  <si>
    <t>SALAS LUNA MARTHA PATRICIA</t>
  </si>
  <si>
    <t>DURAN SANDOVAL LIZBETH</t>
  </si>
  <si>
    <t>AUXILIAR ADMINISTRATIVO E</t>
  </si>
  <si>
    <t>DIRECCION JURIDICA</t>
  </si>
  <si>
    <t>ASISTENTE DE JURIDICO LABORAL</t>
  </si>
  <si>
    <t xml:space="preserve">ASISTENTE DE UNIDAD B </t>
  </si>
  <si>
    <t>ENCARGADA DE HACIENDA MUNICIPAL</t>
  </si>
  <si>
    <t>ENCARGADA DE UNIDAD INGRESOS</t>
  </si>
  <si>
    <t>SANCHEZ PLASCENCIA MARIA DE LA LUZ</t>
  </si>
  <si>
    <t>VAZQUEZ TEJEDA FATIMA</t>
  </si>
  <si>
    <t>RENTERIA SANCHEZ DANIELA</t>
  </si>
  <si>
    <t>CAJERO</t>
  </si>
  <si>
    <t>AGUIRRE MARTINEZ JEANNETTE</t>
  </si>
  <si>
    <t>GARCIA ARELLANO JUAN MANUEL</t>
  </si>
  <si>
    <t>GAAA970529FQ8</t>
  </si>
  <si>
    <t>GARCIA ARELLANO AURORA</t>
  </si>
  <si>
    <t>JEFE DE LA UNIDAD DE RECURSOS HUMANOS</t>
  </si>
  <si>
    <t>JARDINERO B</t>
  </si>
  <si>
    <t xml:space="preserve">ASISTENTE DE UNIDAD B  </t>
  </si>
  <si>
    <t xml:space="preserve">JEFE DE DEPARTAMENTO RASTRO </t>
  </si>
  <si>
    <t>AUXILIAR DE INTENDENCIA C</t>
  </si>
  <si>
    <t>CERVANTES MEDINA VICTOR</t>
  </si>
  <si>
    <t xml:space="preserve">CHOFER DE CAMION F </t>
  </si>
  <si>
    <t>DELGADILLO SANCHEZ ROBERTO CARLOS</t>
  </si>
  <si>
    <t>COORDINADOR DE SERVICIOS MUNICIPALES</t>
  </si>
  <si>
    <t>TORRES FRIAS ANGELICA</t>
  </si>
  <si>
    <t>ALATORRE OLIVA JOSE ANTONIO</t>
  </si>
  <si>
    <t>ROMERO FRANCO FERNANDO</t>
  </si>
  <si>
    <t>GUZMAN CRUZ RUBI CAROLINA</t>
  </si>
  <si>
    <t>AUXILIAR ADMINISTRATIVO C</t>
  </si>
  <si>
    <t>REYES PEREZ RAFAEL</t>
  </si>
  <si>
    <t>HERNANDEZ CASTELLANOS MARIA ISABEL</t>
  </si>
  <si>
    <t>VELADOR DEL VERTEDERO</t>
  </si>
  <si>
    <t>ESPARZA GONZALEZ LAURA REFUGIO</t>
  </si>
  <si>
    <t>JEFE DEL DEPARTAMENTO DE PATRIMONIO</t>
  </si>
  <si>
    <t>CASILLAS ORTA GERARDO</t>
  </si>
  <si>
    <t>MARQUEZ ROMERO PABLO</t>
  </si>
  <si>
    <t>MARIN MOJARRO BONIFACIO</t>
  </si>
  <si>
    <t>CHOFER C</t>
  </si>
  <si>
    <t>VITELA PEREZ GLEEN OCTAVIO</t>
  </si>
  <si>
    <t>AUXILIAR AGUA POTABLE</t>
  </si>
  <si>
    <t>DIAZ GUTIERREZ MANUEL</t>
  </si>
  <si>
    <t>ASISTENTE DE COORDINACION</t>
  </si>
  <si>
    <t>ALVARADO CRUZ HECTOR MIGUEL</t>
  </si>
  <si>
    <t>CHOFER DE CAMION B</t>
  </si>
  <si>
    <t>GARCIA CORTES MARICELA</t>
  </si>
  <si>
    <t>LLAMAS CUETO ANDRES ENRIQUE</t>
  </si>
  <si>
    <t>SANCHEZ GONZALEZ MELITON ANDRES</t>
  </si>
  <si>
    <t>VASQUEZ VASQUEZ J JESUS</t>
  </si>
  <si>
    <t>PALAFOX BECERRA ENEDINA</t>
  </si>
  <si>
    <t>JARDINERO A</t>
  </si>
  <si>
    <t>MARTINEZ SANCHEZ LUIS ANTONIO</t>
  </si>
  <si>
    <t>INSPECTOR FISCAL</t>
  </si>
  <si>
    <t>PLASCENCIA REYNA JUAN ANTONIO</t>
  </si>
  <si>
    <t>MARTINEZ RAMIREZ ROGELIO</t>
  </si>
  <si>
    <t>OPERADOR DE MAQUINA B</t>
  </si>
  <si>
    <t>JEFE DEL DEPARTAMENTO DE MANTENIMIENTO VEHICULAR</t>
  </si>
  <si>
    <t xml:space="preserve">CARRILLO BENAVIDES ISAC </t>
  </si>
  <si>
    <t>CHOFER A</t>
  </si>
  <si>
    <t>RAMIREZ RAMIREZ GERARDO</t>
  </si>
  <si>
    <t>RIVERA DIAZ VILMA ELIZABETH</t>
  </si>
  <si>
    <t xml:space="preserve">SECRETARIA A </t>
  </si>
  <si>
    <t>ALVAREZ CARRANZA MAX ALEJANDRO</t>
  </si>
  <si>
    <t>OPERADOR DE MAQUINARIA D</t>
  </si>
  <si>
    <t>AUXILIAR DE OBRA PUBLICA C</t>
  </si>
  <si>
    <t>JIMENEZ ACEVEZ SANTIAGO</t>
  </si>
  <si>
    <t>TITULAR DE UNIDAD DE SUMINISTROS</t>
  </si>
  <si>
    <t>RAMIREZ RAMIREZ LUIS FERNANDO</t>
  </si>
  <si>
    <t>UNIDAD DEREHABILITACION DE ESCUELAS</t>
  </si>
  <si>
    <t>COORDINACION DE GESTION DEL MUNICIPIO</t>
  </si>
  <si>
    <t>ROMERO DELGADILLO OSCAR</t>
  </si>
  <si>
    <t>CAMACHO ORTIZ KIMBERLY</t>
  </si>
  <si>
    <t>GUTIERREZ SUAREZ MARIA FERNANDA</t>
  </si>
  <si>
    <t>ENFERMERO   A</t>
  </si>
  <si>
    <t>MEDICO A</t>
  </si>
  <si>
    <t>GONZALEZ VAZQUEZ DAISY CECILIA</t>
  </si>
  <si>
    <t>ASISTENTE DE SINDICATURA</t>
  </si>
  <si>
    <t>BAUTISTA SANCHEZ YOCONDA MARIBEL</t>
  </si>
  <si>
    <t>MEDINA HERNANDEZ ELISA</t>
  </si>
  <si>
    <t>ARIAS PENA BRENDA MARIA</t>
  </si>
  <si>
    <t>MARTIN MORA JUAN MANUEL</t>
  </si>
  <si>
    <t>SANCHEZ REYES MARIA DE LOS ANGELES</t>
  </si>
  <si>
    <t>RODRIGUEZ RAMIREZ MARIA ELENA</t>
  </si>
  <si>
    <t>VARGAS MEDINA DANIEL</t>
  </si>
  <si>
    <t>BARAJAS FERNANDEZ LORENA</t>
  </si>
  <si>
    <t>MERCADO ARREDONDO JAVIER</t>
  </si>
  <si>
    <t xml:space="preserve">CHOFER DE CAMION E  </t>
  </si>
  <si>
    <t>COORDINADORA DE CONSTRUCCION DE LA COMUNIDAD</t>
  </si>
  <si>
    <t>NOMINA DE SUELDOS COORDINACION UNIDAD DE GESTION DE PROYECTOS</t>
  </si>
  <si>
    <t>UNIDAD DE GESTION DE PROYECTOS DE ASISTENCIA SOCIAL</t>
  </si>
  <si>
    <t>VALENZUELA CAMACHO ABNER EVERARDO</t>
  </si>
  <si>
    <t>UNIDAD DE COMUNICACIÓN Y VINCULACION CIUDADANA</t>
  </si>
  <si>
    <t>RAMOS RAMIREZ RAUL</t>
  </si>
  <si>
    <t>JEFE DEL DEPARTAMENTO PROYECTOS</t>
  </si>
  <si>
    <t>ASESOR</t>
  </si>
  <si>
    <t>COMANDANTE DE POLICIA</t>
  </si>
  <si>
    <t>SILVA RODRIGUEZ JULIO CESAR</t>
  </si>
  <si>
    <t>TEJEDA PEREZ SAUL</t>
  </si>
  <si>
    <t>MUÑOZ SANCHEZ DIEGO ARMANDO</t>
  </si>
  <si>
    <t>CAMACHO ALMARAZ JESUS ALBERTO</t>
  </si>
  <si>
    <t>AGUILA RAMIREZ DAVID</t>
  </si>
  <si>
    <t>MERCADO GARCIA JOSE ALBERTO</t>
  </si>
  <si>
    <t>JACOBO CALLEROS CLEMENTE</t>
  </si>
  <si>
    <t>AUXILIAR DE VIALIDAD A</t>
  </si>
  <si>
    <t>SANCHEZ GUTIERREZ HIGINIO</t>
  </si>
  <si>
    <t>GARCIA ABUNDIS ANGELICA</t>
  </si>
  <si>
    <t>GOMEZ MERCADO JOSE ARTURO</t>
  </si>
  <si>
    <t>VILLEGAS NAVARRO ALEJANDRO</t>
  </si>
  <si>
    <t>CONTRERAS SALAMANCA OSCAR ALEJANDRO</t>
  </si>
  <si>
    <t>ASCENCIO FLORES ISAURA</t>
  </si>
  <si>
    <t>HERNANDEZ VAZQUEZ JOSE GILBERTO</t>
  </si>
  <si>
    <t>TORRES VAZQUEZ HONORIO</t>
  </si>
  <si>
    <t>JEFE DEL DEPARTAMENTO DE PROTECCION CIVIL</t>
  </si>
  <si>
    <t>UNIDAD DE GESTION DE PROYECTOS</t>
  </si>
  <si>
    <t>ARCHIVO MUNICIPAL</t>
  </si>
  <si>
    <t>PEREZ SANCHEZ JESUS</t>
  </si>
  <si>
    <t>OFICIAL DE REGISTRO CIVIL B</t>
  </si>
  <si>
    <t>PAREDES MERCADO JOSE CARMEN</t>
  </si>
  <si>
    <t>JARDINERO C</t>
  </si>
  <si>
    <t>VERDEJA MARTINEZ KARLA PATRICIA</t>
  </si>
  <si>
    <t>VELIZ RAMIREZ LAURA ALEJANDRA</t>
  </si>
  <si>
    <t>CAMACHO GOMEZ LUCINA</t>
  </si>
  <si>
    <t>AUXILIAR DE VIALIDAD B</t>
  </si>
  <si>
    <t>LLAMAS GONZALEZ GABRIEL</t>
  </si>
  <si>
    <t>BENITEZ IBARRA HERMINIO</t>
  </si>
  <si>
    <t>LEDEZMA RODRIGUEZ JAIME</t>
  </si>
  <si>
    <t>CHOFER DE CAMION D</t>
  </si>
  <si>
    <t>JEFE DEL DEPARTAMENTO DE PROGRAMAS SOCIALES</t>
  </si>
  <si>
    <t>BUGARIN RENTERIA LAURA</t>
  </si>
  <si>
    <t>CASTANEDA MERCADO RAMON</t>
  </si>
  <si>
    <t>NUNEZ ALVARADO MARTIN</t>
  </si>
  <si>
    <t>MIRAMONTES RODARTE ABELINO</t>
  </si>
  <si>
    <t>VALDEZ CAMACHO JONATHAN</t>
  </si>
  <si>
    <t>ENC, DE BIBLIOTECA</t>
  </si>
  <si>
    <t>SECRETRARIA A</t>
  </si>
  <si>
    <t>MECANICO B</t>
  </si>
  <si>
    <t>SANDOVAL MORA JAVIER</t>
  </si>
  <si>
    <t>DELEGADO DE SAN ANTONIO</t>
  </si>
  <si>
    <t>VERL010107</t>
  </si>
  <si>
    <t>FECHA DE INGRESO</t>
  </si>
  <si>
    <t>RENTERIA GARCIA DIANA LIZBETH</t>
  </si>
  <si>
    <t>AUXILIAR DE INTENDENCIA D</t>
  </si>
  <si>
    <t>GAETA ARELLANO ALAN</t>
  </si>
  <si>
    <t>GAAA980612439</t>
  </si>
  <si>
    <t>ABUNDIS CALAMATEO CECILIA</t>
  </si>
  <si>
    <t>ASISTENTE DE UNIDAD B</t>
  </si>
  <si>
    <t>LEGASPE RODRIGUEZ JOSE DE JESUS</t>
  </si>
  <si>
    <t>ALCANTAR ESPARZA ELVIRA</t>
  </si>
  <si>
    <t>PLASCENCIA MORA NAYELI JAZMIN</t>
  </si>
  <si>
    <t>FLORES MORA EDUARDO</t>
  </si>
  <si>
    <t>COORDINADOR GENERAL DE SEGURIDAD CIUDADANA</t>
  </si>
  <si>
    <t>VAZQUEZ FIGUEROA MANUEL DAVIDO</t>
  </si>
  <si>
    <t>INGENIERO AUXILIAR  A</t>
  </si>
  <si>
    <t>MARTINEZ DE ALBA CARLOS DANIEL</t>
  </si>
  <si>
    <t>QUEZADA RIVERA MARIA DEL ROSARIO</t>
  </si>
  <si>
    <t>MEDINA ORTIZ BRENDA LIZBETH</t>
  </si>
  <si>
    <t>SANCHEZ GONZALEZ JOSE</t>
  </si>
  <si>
    <t>AUXILIAR DE AGUA POTABLE</t>
  </si>
  <si>
    <t>FLORES ABUNDIS VICENTE</t>
  </si>
  <si>
    <t>BECERRA PEREZ VICTOR ALFONSO</t>
  </si>
  <si>
    <t>ALCARAZ MERCADO ELIAS</t>
  </si>
  <si>
    <t>GIRON TORRES JUDITH</t>
  </si>
  <si>
    <t>GITJ770208160</t>
  </si>
  <si>
    <t>HESL820318MJCRRZ03</t>
  </si>
  <si>
    <t>AUMJ820526MJCGRN07</t>
  </si>
  <si>
    <t>AUMJ820526UF1</t>
  </si>
  <si>
    <t>COGS790612MJCNRN02</t>
  </si>
  <si>
    <t>EAGS900825MJCSNN01</t>
  </si>
  <si>
    <t>FOGE731117HJCLND09</t>
  </si>
  <si>
    <t>FOGE731117E55</t>
  </si>
  <si>
    <t>GAAA970529MNTRRR06</t>
  </si>
  <si>
    <t xml:space="preserve"> GAAJ981212HNTRRN07</t>
  </si>
  <si>
    <t>GAAJ981212DK7</t>
  </si>
  <si>
    <t>GITJ770208MJCRRD06</t>
  </si>
  <si>
    <t>GUMG810321MJCTRL00</t>
  </si>
  <si>
    <t>NUCJ911128FB6HJXRM09</t>
  </si>
  <si>
    <t>PACS890123HJCLML01</t>
  </si>
  <si>
    <t>RECA880327MJCNML07</t>
  </si>
  <si>
    <t>RECA880327J26</t>
  </si>
  <si>
    <t>RESD000722MJCNNNA7</t>
  </si>
  <si>
    <t>RESD000722PI0</t>
  </si>
  <si>
    <t>SAAF681010HJCNLR09</t>
  </si>
  <si>
    <t>SAAF681010UH9</t>
  </si>
  <si>
    <t>SAER720212MJCNSF03</t>
  </si>
  <si>
    <t>SAPL810609MJCNLZ07</t>
  </si>
  <si>
    <t>SAPL810609CU0</t>
  </si>
  <si>
    <t>VATF990914MJCZJT04</t>
  </si>
  <si>
    <t>VATF990914F5A</t>
  </si>
  <si>
    <t>CURP</t>
  </si>
  <si>
    <t>RFC</t>
  </si>
  <si>
    <t>AABS760902HJCLRR04</t>
  </si>
  <si>
    <t>AAME890123HJCLRL00</t>
  </si>
  <si>
    <t>AAME890123LW2</t>
  </si>
  <si>
    <t>BAAE540706HJCRVN01</t>
  </si>
  <si>
    <t>BAAE540706HD4</t>
  </si>
  <si>
    <t>BEPI821114MJCCRS01</t>
  </si>
  <si>
    <t>BEPI8211148P4</t>
  </si>
  <si>
    <t>BEPV881208HJCCRC07</t>
  </si>
  <si>
    <t>BEPV8812084W6</t>
  </si>
  <si>
    <t>GUCP780629HJCTLB06</t>
  </si>
  <si>
    <t>GUCP780629F22</t>
  </si>
  <si>
    <t>HECI770209273</t>
  </si>
  <si>
    <t>PAMC650716NW2</t>
  </si>
  <si>
    <t>QURR851114U79</t>
  </si>
  <si>
    <t>YAJJ960123HJCXMR06</t>
  </si>
  <si>
    <t>YAJJ960123D82</t>
  </si>
  <si>
    <t xml:space="preserve"> GUEJ781007HJCTSN03 </t>
  </si>
  <si>
    <t xml:space="preserve"> GUEJ781007EY1 </t>
  </si>
  <si>
    <t xml:space="preserve"> AUMA810103HJCBXL03 </t>
  </si>
  <si>
    <t xml:space="preserve"> AUMA8101032F1 </t>
  </si>
  <si>
    <t xml:space="preserve"> AUSF860517HJCBNR04 </t>
  </si>
  <si>
    <t xml:space="preserve"> AUSF860517U58 </t>
  </si>
  <si>
    <t xml:space="preserve"> AABS760902IX1 </t>
  </si>
  <si>
    <t xml:space="preserve"> AAOA940219HJCLLN00 </t>
  </si>
  <si>
    <t xml:space="preserve"> AAOA940219HY1 </t>
  </si>
  <si>
    <t xml:space="preserve"> AACH810602HJCLRC00 </t>
  </si>
  <si>
    <t xml:space="preserve"> AACH810602N89 </t>
  </si>
  <si>
    <t xml:space="preserve"> BARA860816HJCRMN04 </t>
  </si>
  <si>
    <t xml:space="preserve"> BARA860816S10 </t>
  </si>
  <si>
    <t xml:space="preserve"> BUAJ620715HJCGLV07 </t>
  </si>
  <si>
    <t xml:space="preserve"> BUAJ620715MW5 </t>
  </si>
  <si>
    <t xml:space="preserve"> BURL760929MJCGNR09 </t>
  </si>
  <si>
    <t xml:space="preserve"> BURL760929Q30 </t>
  </si>
  <si>
    <t xml:space="preserve"> CAOL921219HJCLLS05 </t>
  </si>
  <si>
    <t xml:space="preserve"> CAOL921219AW9 </t>
  </si>
  <si>
    <t xml:space="preserve"> CALJ511225HJCMR05 </t>
  </si>
  <si>
    <t xml:space="preserve"> CALJ5111225G94 </t>
  </si>
  <si>
    <t xml:space="preserve"> CAMJ890216HJCMYR07 </t>
  </si>
  <si>
    <t xml:space="preserve"> CAML8902164F0 </t>
  </si>
  <si>
    <t xml:space="preserve"> CASM791208MJCMNR02 </t>
  </si>
  <si>
    <t xml:space="preserve"> CASM791208L11 </t>
  </si>
  <si>
    <t xml:space="preserve"> CAOG850406HJCSRR07 </t>
  </si>
  <si>
    <t xml:space="preserve"> CAOG850406971 </t>
  </si>
  <si>
    <t xml:space="preserve"> CAMR590920HJCSRM02 </t>
  </si>
  <si>
    <t xml:space="preserve"> CAMR590920M94 </t>
  </si>
  <si>
    <t xml:space="preserve"> CEMV721224HZSRDC00 </t>
  </si>
  <si>
    <t xml:space="preserve"> CAMV721224193 </t>
  </si>
  <si>
    <t xml:space="preserve"> DESR961121HJCLNB07 </t>
  </si>
  <si>
    <t xml:space="preserve"> DESR961121FFA </t>
  </si>
  <si>
    <t xml:space="preserve"> DIGM701019HJCZTN03 </t>
  </si>
  <si>
    <t xml:space="preserve"> DIGM7010196Z8 </t>
  </si>
  <si>
    <t xml:space="preserve"> DUIC820702MJCRBR09 </t>
  </si>
  <si>
    <t xml:space="preserve"> DUIC820702NY8 </t>
  </si>
  <si>
    <t xml:space="preserve"> EAGL900825MJCSNR06 </t>
  </si>
  <si>
    <t xml:space="preserve"> EAGL900825140 </t>
  </si>
  <si>
    <t xml:space="preserve"> EISA780713HJCSNL01 </t>
  </si>
  <si>
    <t xml:space="preserve"> EISA780713CG7 </t>
  </si>
  <si>
    <t xml:space="preserve"> GACM820420MJCRRR01 </t>
  </si>
  <si>
    <t xml:space="preserve"> GACM820420DG7 </t>
  </si>
  <si>
    <t xml:space="preserve"> GAHL590711HJCRRS02 </t>
  </si>
  <si>
    <t xml:space="preserve"> GAHL5907118K0 </t>
  </si>
  <si>
    <t xml:space="preserve"> GASS680820HJCRNL01 </t>
  </si>
  <si>
    <t xml:space="preserve"> GASS680820AS9 </t>
  </si>
  <si>
    <t xml:space="preserve"> GOLS570725HJCMZN09 </t>
  </si>
  <si>
    <t xml:space="preserve"> GOLS570725E69 </t>
  </si>
  <si>
    <t xml:space="preserve"> GOLC700518HJCNMR08 </t>
  </si>
  <si>
    <t xml:space="preserve"> GOLC700518L20 </t>
  </si>
  <si>
    <t xml:space="preserve"> GOMS771011HJCNRL09 </t>
  </si>
  <si>
    <t xml:space="preserve"> GOMS771011R14 </t>
  </si>
  <si>
    <t xml:space="preserve"> GOVJ910807HJCNZR06 </t>
  </si>
  <si>
    <t xml:space="preserve"> GOVJ9108074F8 </t>
  </si>
  <si>
    <t xml:space="preserve"> GOVS771001HJCNZL07 </t>
  </si>
  <si>
    <t xml:space="preserve"> GOVS7710018ZA </t>
  </si>
  <si>
    <t xml:space="preserve"> GUCR900901MJCZRB03 </t>
  </si>
  <si>
    <t xml:space="preserve"> GUCR900901452 </t>
  </si>
  <si>
    <t xml:space="preserve"> HECI770209MJCRSS08 </t>
  </si>
  <si>
    <t xml:space="preserve"> JICR830128HJCMRG05 </t>
  </si>
  <si>
    <t xml:space="preserve"> JICR830128KH9 </t>
  </si>
  <si>
    <t xml:space="preserve"> LEGA761011HJCDNM07 </t>
  </si>
  <si>
    <t xml:space="preserve"> LEGA761011496 </t>
  </si>
  <si>
    <t xml:space="preserve"> LACA731014HJCLTN00 </t>
  </si>
  <si>
    <t xml:space="preserve"> LACA7310147X7 </t>
  </si>
  <si>
    <t xml:space="preserve"> MAMB590517HJCRJN06 </t>
  </si>
  <si>
    <t xml:space="preserve"> MAMB5905174W7 </t>
  </si>
  <si>
    <t xml:space="preserve"> MARG780926HJCRMB09 </t>
  </si>
  <si>
    <t xml:space="preserve"> MARG780926JZ3 </t>
  </si>
  <si>
    <t xml:space="preserve"> MARP700702HNTRMB05 </t>
  </si>
  <si>
    <t xml:space="preserve"> MARP7007025A0 </t>
  </si>
  <si>
    <t xml:space="preserve"> MAAC981204HJCRLR05 </t>
  </si>
  <si>
    <t xml:space="preserve"> MAAC981204823 </t>
  </si>
  <si>
    <t xml:space="preserve"> MOEC500716MJCRSR03 </t>
  </si>
  <si>
    <t xml:space="preserve"> MOEC5007165T5 </t>
  </si>
  <si>
    <t xml:space="preserve"> NUAM641003HJCXLR05 </t>
  </si>
  <si>
    <t xml:space="preserve"> NUAM641003K27 </t>
  </si>
  <si>
    <t xml:space="preserve"> PAMC650716HJCRRR03 </t>
  </si>
  <si>
    <t xml:space="preserve"> QURR851114MJCZVS07 </t>
  </si>
  <si>
    <t xml:space="preserve"> RAMS900715HJCMDM02 </t>
  </si>
  <si>
    <t xml:space="preserve"> RAMS900715FV3 </t>
  </si>
  <si>
    <t xml:space="preserve"> RARG810429HJCMMR05 </t>
  </si>
  <si>
    <t xml:space="preserve"> RARG8104292C1 </t>
  </si>
  <si>
    <t xml:space="preserve"> REGD980917MJCNRN08 </t>
  </si>
  <si>
    <t xml:space="preserve"> REGD980917KG4 </t>
  </si>
  <si>
    <t xml:space="preserve"> REPR541031HJCYRF06 </t>
  </si>
  <si>
    <t xml:space="preserve"> REPR541031EHA </t>
  </si>
  <si>
    <t xml:space="preserve"> RIDV880624MJCVZL06 </t>
  </si>
  <si>
    <t xml:space="preserve"> RIDV880624U24 </t>
  </si>
  <si>
    <t xml:space="preserve"> ROCH670625HJCDRR06 </t>
  </si>
  <si>
    <t xml:space="preserve"> ROCH670725M29 </t>
  </si>
  <si>
    <t xml:space="preserve"> ROGG651129MJCDMD09 </t>
  </si>
  <si>
    <t xml:space="preserve"> ROGG651129AR4 </t>
  </si>
  <si>
    <t xml:space="preserve"> ROFF770203HZSMRR00 </t>
  </si>
  <si>
    <t xml:space="preserve"> ROFF7702035J2 </t>
  </si>
  <si>
    <t xml:space="preserve"> SAGJ860103HJCNNS04 </t>
  </si>
  <si>
    <t xml:space="preserve"> SAGJ860103MG1 </t>
  </si>
  <si>
    <t xml:space="preserve"> SAGM940221HJCNNL02 </t>
  </si>
  <si>
    <t xml:space="preserve"> SAGM940221J43 </t>
  </si>
  <si>
    <t xml:space="preserve"> SAHM670102HJCNRL01 </t>
  </si>
  <si>
    <t xml:space="preserve"> SAHM670102GY9 </t>
  </si>
  <si>
    <t xml:space="preserve"> SARR750920HJCNML01 </t>
  </si>
  <si>
    <t xml:space="preserve"> SARR750920LL7 </t>
  </si>
  <si>
    <t xml:space="preserve"> SAOF881023HJCNLB05 </t>
  </si>
  <si>
    <t xml:space="preserve"> SAOF881023CJ5 </t>
  </si>
  <si>
    <t xml:space="preserve"> TOFA730916MJCRRN03 </t>
  </si>
  <si>
    <t xml:space="preserve"> TOFA730916GB4 </t>
  </si>
  <si>
    <t xml:space="preserve"> VAVJ700110HJCSSS09 </t>
  </si>
  <si>
    <t xml:space="preserve"> VAVJ7001101RA </t>
  </si>
  <si>
    <t xml:space="preserve"> VAFF910415HJCZLR02 </t>
  </si>
  <si>
    <t xml:space="preserve"> VAFF910415PN9 </t>
  </si>
  <si>
    <t xml:space="preserve"> VEMK950312MJCRRR05 </t>
  </si>
  <si>
    <t xml:space="preserve"> VEMK950312565 </t>
  </si>
  <si>
    <t xml:space="preserve"> VIPG790318HJCTRL06 </t>
  </si>
  <si>
    <t xml:space="preserve"> VIPG790318HCA </t>
  </si>
  <si>
    <t>POPD790918HJCRRV01</t>
  </si>
  <si>
    <t>FOME601012HJCLRD02</t>
  </si>
  <si>
    <t>AURD921025HJCGMV06</t>
  </si>
  <si>
    <t>AUQA770503HJCGZN06</t>
  </si>
  <si>
    <t>AEPJ900101HJCLRV01</t>
  </si>
  <si>
    <t>AAHJ961225HJCLRS05</t>
  </si>
  <si>
    <t>AEFI830425MJCSLS05</t>
  </si>
  <si>
    <t>CAAJ910520HJCMLS03</t>
  </si>
  <si>
    <t>CAFM750119HJCMLR00</t>
  </si>
  <si>
    <t>CAGL870114MJCMMC08</t>
  </si>
  <si>
    <t>COSO720201HJCNLS08</t>
  </si>
  <si>
    <t>DINB850901MJCZRT09</t>
  </si>
  <si>
    <t>FOBA870711MJCLXD09</t>
  </si>
  <si>
    <t>FORR821202HJCLV807</t>
  </si>
  <si>
    <t>GAAA791214MJCRBN03</t>
  </si>
  <si>
    <t>GHMA880310HJCMRR09</t>
  </si>
  <si>
    <t>HEVG860227HJCRZL01</t>
  </si>
  <si>
    <t>IAGC961113HJCBT503</t>
  </si>
  <si>
    <t>JACC730204HJCCLL03</t>
  </si>
  <si>
    <t>JAMC830814HJCRRH07</t>
  </si>
  <si>
    <t>MAHS701224HJCCRL03</t>
  </si>
  <si>
    <t>MAGM740226HJCRNR05</t>
  </si>
  <si>
    <t>MEGA000829HJCRRLA5</t>
  </si>
  <si>
    <t>MUSD971113HJCXNG05</t>
  </si>
  <si>
    <t>OIME811003MJCRCL06</t>
  </si>
  <si>
    <t>PEED711231HJCRSV08</t>
  </si>
  <si>
    <t>PESS940418HJCRNR04</t>
  </si>
  <si>
    <t>PAMN920923NGCLRY04</t>
  </si>
  <si>
    <t>RAAA720508HJCMRN03</t>
  </si>
  <si>
    <t>SADL710401HGCNZR07</t>
  </si>
  <si>
    <t>SAGH841104HJCNTG00</t>
  </si>
  <si>
    <t>SARP721C19HJCNJD02</t>
  </si>
  <si>
    <t>SASM761217MJCNNG05</t>
  </si>
  <si>
    <t>SIRJ860726HJCLDL07</t>
  </si>
  <si>
    <t>SOSA821116HJCZNN02</t>
  </si>
  <si>
    <t>TEPS750313HZSJRL06</t>
  </si>
  <si>
    <t>TOVH830112HJCRZN04</t>
  </si>
  <si>
    <t>TOYV610406HJCRXC07</t>
  </si>
  <si>
    <t>VACJ940905HJCLMN02</t>
  </si>
  <si>
    <t>VAAC831223MJCZLL04</t>
  </si>
  <si>
    <t>VINA920520HJCLVL06</t>
  </si>
  <si>
    <t>AARA620704HJCLYN04</t>
  </si>
  <si>
    <t>AARA620704B14</t>
  </si>
  <si>
    <t>AAGF580528HJCLMR18</t>
  </si>
  <si>
    <t>AAGF580528DM7</t>
  </si>
  <si>
    <t>AALM461101HJCLPN09</t>
  </si>
  <si>
    <t>AALM461101H64</t>
  </si>
  <si>
    <t>AAPO721027HJCLLS03</t>
  </si>
  <si>
    <t>CAAJ690827HJCMLM06</t>
  </si>
  <si>
    <t>CAAJ690827DB9</t>
  </si>
  <si>
    <t>CAHR740212HJCRRB06</t>
  </si>
  <si>
    <t>CAHR740212B30</t>
  </si>
  <si>
    <t>CAMG601024HJCRRN08</t>
  </si>
  <si>
    <t>CAMG601024SY2</t>
  </si>
  <si>
    <t>CAVI570628HJCRLS01</t>
  </si>
  <si>
    <t>CAVI570628SU8</t>
  </si>
  <si>
    <t>CACS481117HJCSRL00</t>
  </si>
  <si>
    <t>CACS481117CL2</t>
  </si>
  <si>
    <t>CADM451015HJCSLN09</t>
  </si>
  <si>
    <t>CADM451015P78</t>
  </si>
  <si>
    <t>CUUR530708HSLRLF09</t>
  </si>
  <si>
    <t>CUUR530708P72</t>
  </si>
  <si>
    <t>EEPN451112HJCSLC27</t>
  </si>
  <si>
    <t>EEPN4511124U3</t>
  </si>
  <si>
    <t>GOMI471119HJCNRS09</t>
  </si>
  <si>
    <t>GOMI471119KN6</t>
  </si>
  <si>
    <t>GORL480730HJCNYS04</t>
  </si>
  <si>
    <t>GORL4807309X9</t>
  </si>
  <si>
    <t>GORM590820HJCNCN01</t>
  </si>
  <si>
    <t>GORM590820QX4</t>
  </si>
  <si>
    <t>GUPR571112HJCTLB09</t>
  </si>
  <si>
    <t>GUPR571112K17</t>
  </si>
  <si>
    <t>LIMS300410HZSMRL06</t>
  </si>
  <si>
    <t>LIMS3004107U6</t>
  </si>
  <si>
    <t>LOLJ680801HJCPZV00</t>
  </si>
  <si>
    <t>LOLJ680801NI7</t>
  </si>
  <si>
    <t>LOLR590520HJCPZB01</t>
  </si>
  <si>
    <t>LOLR5905208V2</t>
  </si>
  <si>
    <t>MAAR460724HJCRLG04</t>
  </si>
  <si>
    <t>MAAR460724H29</t>
  </si>
  <si>
    <t>MAPT580922MJCRLR08</t>
  </si>
  <si>
    <t>MAPT580922H24</t>
  </si>
  <si>
    <t>MEGO620307HJCDRR07</t>
  </si>
  <si>
    <t>MEGO6203072BA</t>
  </si>
  <si>
    <t>MESJ630126HJCRNV00</t>
  </si>
  <si>
    <t>MESJ6301268M6</t>
  </si>
  <si>
    <t>MUQJ780121HJCXZM00</t>
  </si>
  <si>
    <t>MUQJ780121AL0</t>
  </si>
  <si>
    <t>OOGM631028HZSLLR07</t>
  </si>
  <si>
    <t>OOGM631028SE2</t>
  </si>
  <si>
    <t>PAVH300116HJCCZN04</t>
  </si>
  <si>
    <t>PAVH300116QQ0</t>
  </si>
  <si>
    <t>PIMM370619HZSNRN06</t>
  </si>
  <si>
    <t>PIMM370619B60</t>
  </si>
  <si>
    <t>RARA440506HZSMLR01</t>
  </si>
  <si>
    <t>RARA440506GK9</t>
  </si>
  <si>
    <t>RERJ550824HMNYYS06</t>
  </si>
  <si>
    <t>RERJ550824948</t>
  </si>
  <si>
    <t>SAMR570930HJCLRL05</t>
  </si>
  <si>
    <t>SAMR5709305Q7</t>
  </si>
  <si>
    <t>SACT591002MJCNLR05</t>
  </si>
  <si>
    <t>SACT5910026X8</t>
  </si>
  <si>
    <t>SASS680218MJCNNL06</t>
  </si>
  <si>
    <t>SASS680218DE2</t>
  </si>
  <si>
    <t>SAVM790602HJCNLR03</t>
  </si>
  <si>
    <t>SAVM790602G37</t>
  </si>
  <si>
    <t>SAPJ760618HJCNNR01</t>
  </si>
  <si>
    <t>SAPJ7606189H3</t>
  </si>
  <si>
    <t>VAMF490821HJCZCR04</t>
  </si>
  <si>
    <t>VAMF490821A72</t>
  </si>
  <si>
    <t>YAHJ640705HDFXRN07</t>
  </si>
  <si>
    <t>YAHJ6407053A4</t>
  </si>
  <si>
    <t xml:space="preserve"> AAPO721027NE5 </t>
  </si>
  <si>
    <t>HAOP771115HJCRCD09</t>
  </si>
  <si>
    <t>AABL900731DB8</t>
  </si>
  <si>
    <t>AUNC841024HJCBXR07</t>
  </si>
  <si>
    <t>AABL900731HJCLRS02</t>
  </si>
  <si>
    <t>GOLL721205MJCMRT00</t>
  </si>
  <si>
    <t>GOLL721205QR6</t>
  </si>
  <si>
    <t>LARE910719HJCRDM08</t>
  </si>
  <si>
    <t>LARE9107193G2</t>
  </si>
  <si>
    <t>MEOB981118MJCDRR04</t>
  </si>
  <si>
    <t>MEOB9811183SA</t>
  </si>
  <si>
    <t>MURC881231HJCXDH06</t>
  </si>
  <si>
    <t>ROGL960710MJCDNS04</t>
  </si>
  <si>
    <t xml:space="preserve">GUJJ880604HJCTML06 </t>
  </si>
  <si>
    <t>BAAP560530HJCRVS03</t>
  </si>
  <si>
    <t>BAAP560530JP9</t>
  </si>
  <si>
    <t>CAJ570216HJCMMN08</t>
  </si>
  <si>
    <t>CACJ570216B66</t>
  </si>
  <si>
    <t>MOAC910329MJCRLR07</t>
  </si>
  <si>
    <t>MOAC910329B93</t>
  </si>
  <si>
    <t>MARR780901HJCRMG09</t>
  </si>
  <si>
    <t>MARR780901DL5</t>
  </si>
  <si>
    <t>MASL891115HJCRNS08</t>
  </si>
  <si>
    <t>MASL891115EJ2</t>
  </si>
  <si>
    <t>NUAM521123HJCXLR04</t>
  </si>
  <si>
    <t>NUAM521123SW4</t>
  </si>
  <si>
    <t>OOSJ720520HJCRNV08</t>
  </si>
  <si>
    <t>OOSJ720520UN5</t>
  </si>
  <si>
    <t>PABE650507MJCLCN06</t>
  </si>
  <si>
    <t>PABE650507II7</t>
  </si>
  <si>
    <t>PARJ950523HJCLYN01</t>
  </si>
  <si>
    <t>PARJ950523DU2</t>
  </si>
  <si>
    <t>RASJ720716HJCMNN00</t>
  </si>
  <si>
    <t>RASJ7207169K0</t>
  </si>
  <si>
    <t>SAMA781101HJCNRL19</t>
  </si>
  <si>
    <t>PIGL801110MJCNNZ04</t>
  </si>
  <si>
    <t>AAEE840321MJCLSL05</t>
  </si>
  <si>
    <t>AAEE840321RQ7</t>
  </si>
  <si>
    <t>AIPB911016MJCRXR07</t>
  </si>
  <si>
    <t>AIPB9110161H9</t>
  </si>
  <si>
    <t>BAFL750902MJCRRR00</t>
  </si>
  <si>
    <t>BAFL750902INA</t>
  </si>
  <si>
    <t>BASY940714MJCTNC03</t>
  </si>
  <si>
    <t>BASY94071QU3</t>
  </si>
  <si>
    <t>DISG800904MGTZTR07</t>
  </si>
  <si>
    <t>FOAV510806HJCLBC04</t>
  </si>
  <si>
    <t>FOAV510806JW4</t>
  </si>
  <si>
    <t>MAMJ940623HJCRRN04</t>
  </si>
  <si>
    <t>MAMJ940623DX6</t>
  </si>
  <si>
    <t>MEHE730513MJCDRL04</t>
  </si>
  <si>
    <t>MEHE730513K63</t>
  </si>
  <si>
    <t>MEAJ960822HJCRRV02</t>
  </si>
  <si>
    <t>MEAJ960822T81</t>
  </si>
  <si>
    <t>RORE920122MJCDML05</t>
  </si>
  <si>
    <t>RORE920122P68</t>
  </si>
  <si>
    <t>SARA850205MJCNYN01</t>
  </si>
  <si>
    <t>SARA850205U61</t>
  </si>
  <si>
    <t>VAMD900608HBCRDN07</t>
  </si>
  <si>
    <t>VAMD900608K64</t>
  </si>
  <si>
    <t>VERL010107MJCLMRA8</t>
  </si>
  <si>
    <t xml:space="preserve"> AASJ850101HJCLNR02 </t>
  </si>
  <si>
    <t xml:space="preserve"> AASJ850101RXI </t>
  </si>
  <si>
    <t xml:space="preserve"> COOS710912HJCRLL08 </t>
  </si>
  <si>
    <t xml:space="preserve"> COOS710912MU0 </t>
  </si>
  <si>
    <t xml:space="preserve"> GALA620508MZSRMS02 </t>
  </si>
  <si>
    <t xml:space="preserve"> GALA620508672 </t>
  </si>
  <si>
    <t xml:space="preserve"> GOVD971122MJCNZS05 </t>
  </si>
  <si>
    <t xml:space="preserve"> GOVD971122 </t>
  </si>
  <si>
    <t xml:space="preserve"> GUSF950922MJCTRR01 </t>
  </si>
  <si>
    <t xml:space="preserve"> GUSF950922T93 </t>
  </si>
  <si>
    <t xml:space="preserve"> LOGJ600205HJCMTS07 </t>
  </si>
  <si>
    <t xml:space="preserve"> LOGJ6002051L8 </t>
  </si>
  <si>
    <t xml:space="preserve"> MAGH740126HJCRNC09 </t>
  </si>
  <si>
    <t xml:space="preserve"> MAGH740126A74 </t>
  </si>
  <si>
    <t xml:space="preserve"> MELA911202HJCJPR05 </t>
  </si>
  <si>
    <t xml:space="preserve"> MELA911202 </t>
  </si>
  <si>
    <t xml:space="preserve"> MEMY900225MJCRNV07 </t>
  </si>
  <si>
    <t xml:space="preserve"> MEMY9002256R0 </t>
  </si>
  <si>
    <t xml:space="preserve"> MOGA850422HJCRRD02 </t>
  </si>
  <si>
    <t xml:space="preserve"> MOGA8504221U8 </t>
  </si>
  <si>
    <t xml:space="preserve"> MOGR900316BY3 </t>
  </si>
  <si>
    <t xml:space="preserve"> MOMA771001MJCYRN00 </t>
  </si>
  <si>
    <t xml:space="preserve"> MOMA771001 </t>
  </si>
  <si>
    <t xml:space="preserve"> NUCL850329HJCXRS01 </t>
  </si>
  <si>
    <t xml:space="preserve"> NUCL850329 </t>
  </si>
  <si>
    <t xml:space="preserve"> PAVV930615MJCRNN02 </t>
  </si>
  <si>
    <t xml:space="preserve"> PAVV9306159F0 </t>
  </si>
  <si>
    <t xml:space="preserve"> RIOR700315MJCVRF06 </t>
  </si>
  <si>
    <t xml:space="preserve"> RIOR7003152B7 </t>
  </si>
  <si>
    <t xml:space="preserve"> SAMJ811225MJCNRS02 </t>
  </si>
  <si>
    <t xml:space="preserve"> SAMJ811225HQ3 </t>
  </si>
  <si>
    <t xml:space="preserve"> SAMA710127MJCRN12 </t>
  </si>
  <si>
    <t xml:space="preserve"> SAMA710127RD3 </t>
  </si>
  <si>
    <t xml:space="preserve"> SASN741129MJCNNR03 </t>
  </si>
  <si>
    <t xml:space="preserve"> SASN741129H62 </t>
  </si>
  <si>
    <t>BUVJ000905HJCGLSA2</t>
  </si>
  <si>
    <t xml:space="preserve"> CAMJ810213HHGMLR04 </t>
  </si>
  <si>
    <t xml:space="preserve"> CAMJ8102133D6 </t>
  </si>
  <si>
    <t xml:space="preserve"> RARR970104HJCMML02 </t>
  </si>
  <si>
    <t xml:space="preserve"> RARR970104FK4 </t>
  </si>
  <si>
    <t>VXCA020724HJCLMBA8</t>
  </si>
  <si>
    <t>VACA0207244A7</t>
  </si>
  <si>
    <t xml:space="preserve"> VAIG841029MJCRBD05 </t>
  </si>
  <si>
    <t>SALM660607MJCLNR09</t>
  </si>
  <si>
    <t>SALM660607DW2</t>
  </si>
  <si>
    <t>BERL941220HJCNMS08</t>
  </si>
  <si>
    <t>CAOG800310HJCRRR02</t>
  </si>
  <si>
    <t>DUSL971124MJCRNZ03</t>
  </si>
  <si>
    <t>DUSL971124IA0</t>
  </si>
  <si>
    <t>GAGA790101HJCRLNL05</t>
  </si>
  <si>
    <t>LOLE711111HJCRQD00</t>
  </si>
  <si>
    <t>MOXG720525MJCYXL06</t>
  </si>
  <si>
    <t>MOGL7205253B2</t>
  </si>
  <si>
    <t>RECR820317HJCYML05</t>
  </si>
  <si>
    <t>RECR8203177U0</t>
  </si>
  <si>
    <t>ROWA740430HJCMRN07</t>
  </si>
  <si>
    <t>ROWA740430130</t>
  </si>
  <si>
    <t>JAYM780723HJCRXS08</t>
  </si>
  <si>
    <t>JAYM780723M2A</t>
  </si>
  <si>
    <t>AABC931217HJCLRR00</t>
  </si>
  <si>
    <t>AACM030429HJCLRXA4</t>
  </si>
  <si>
    <t>AACM030429QB4</t>
  </si>
  <si>
    <t>AAOC800620HJCLRS07</t>
  </si>
  <si>
    <t>AAOC800620QE8</t>
  </si>
  <si>
    <t>AUCF850507HJCNMS00</t>
  </si>
  <si>
    <t>AUCF850507AUA</t>
  </si>
  <si>
    <t>CALN901223HJCMPX09</t>
  </si>
  <si>
    <t>CALN901223194</t>
  </si>
  <si>
    <t>CAOK030801MJCMRMA9</t>
  </si>
  <si>
    <t>CAOK0308018J2</t>
  </si>
  <si>
    <t>CAAM630225MJCRBD00</t>
  </si>
  <si>
    <t>CAAM0302257CA</t>
  </si>
  <si>
    <t>CABI820801HJCRNS02</t>
  </si>
  <si>
    <t>CABI820801IZ9</t>
  </si>
  <si>
    <t>CUGA750716HJCRNL01</t>
  </si>
  <si>
    <t>DANB880607MJCVXR07</t>
  </si>
  <si>
    <t>DANB880607BKA</t>
  </si>
  <si>
    <t>DIST670419HBZLB04</t>
  </si>
  <si>
    <t>DIST670419UQ5</t>
  </si>
  <si>
    <t>EIGH710815HOCSRR03</t>
  </si>
  <si>
    <t>EIGH710815LZ0</t>
  </si>
  <si>
    <t>GAAA980612HZSTRL01</t>
  </si>
  <si>
    <t>GAAS731024HJCRN05</t>
  </si>
  <si>
    <t>GAAS731024MS7</t>
  </si>
  <si>
    <t>GUMA751227MJCTRN01</t>
  </si>
  <si>
    <t>JIAS910718HJCMCN01</t>
  </si>
  <si>
    <t>JIAS910718HM7</t>
  </si>
  <si>
    <t>MEGR601031HJCRMC00</t>
  </si>
  <si>
    <t>MEGR601031LI0</t>
  </si>
  <si>
    <t>MONL590506HJCRXS06</t>
  </si>
  <si>
    <t>MONL590506MT7</t>
  </si>
  <si>
    <t>MOV751209MJCRLT09</t>
  </si>
  <si>
    <t>MOV7512091HA</t>
  </si>
  <si>
    <t>NUUA810404HJCXRR01</t>
  </si>
  <si>
    <t>NUUA810404IY8</t>
  </si>
  <si>
    <t>LERJ830316HJCGDS03</t>
  </si>
  <si>
    <t>LERJ83031650</t>
  </si>
  <si>
    <t>RARL961029HJCMMS00</t>
  </si>
  <si>
    <t>RARL961029UH9</t>
  </si>
  <si>
    <t>ROGG830227HJCDNS04</t>
  </si>
  <si>
    <t>ROGG830227RD9</t>
  </si>
  <si>
    <t>RODO880808HJCMLC00</t>
  </si>
  <si>
    <t>RODO8808085K3</t>
  </si>
  <si>
    <t>TOVO730826HJCRZS07</t>
  </si>
  <si>
    <t>TOVO730826CU3</t>
  </si>
  <si>
    <t>VACC920524HJCZMR06</t>
  </si>
  <si>
    <t>VACC920524JU7</t>
  </si>
  <si>
    <t>VAFM860717HJCZGN00</t>
  </si>
  <si>
    <t>VAFM860717KEJ</t>
  </si>
  <si>
    <t>YAJM890528HJCXMN02</t>
  </si>
  <si>
    <t>YAJM890528U31</t>
  </si>
  <si>
    <t>GORE910921MJCNOL01</t>
  </si>
  <si>
    <t>GORE910921AW1</t>
  </si>
  <si>
    <t xml:space="preserve"> QUINCENAL</t>
  </si>
  <si>
    <t>NO. CONTROL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</si>
  <si>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</si>
  <si>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</si>
  <si>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</si>
  <si>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</si>
  <si>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</si>
  <si>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</si>
  <si>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</si>
  <si>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</si>
  <si>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</si>
  <si>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B001</t>
  </si>
  <si>
    <t>B002</t>
  </si>
  <si>
    <t>B003</t>
  </si>
  <si>
    <t>B004</t>
  </si>
  <si>
    <t>B005</t>
  </si>
  <si>
    <t>B006</t>
  </si>
  <si>
    <t>B007</t>
  </si>
  <si>
    <t>B008</t>
  </si>
  <si>
    <t>C001</t>
  </si>
  <si>
    <t>D001</t>
  </si>
  <si>
    <t>D002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</si>
  <si>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</si>
  <si>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</si>
  <si>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</si>
  <si>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</si>
  <si>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</si>
  <si>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</si>
  <si>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</si>
  <si>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</si>
  <si>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</si>
  <si>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</si>
  <si>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D013</t>
  </si>
  <si>
    <t>D014</t>
  </si>
  <si>
    <t>D015</t>
  </si>
  <si>
    <t>D016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</si>
  <si>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</si>
  <si>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</si>
  <si>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</si>
  <si>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</si>
  <si>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</si>
  <si>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</si>
  <si>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</si>
  <si>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</si>
  <si>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</si>
  <si>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G001</t>
  </si>
  <si>
    <t>G002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</si>
  <si>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</si>
  <si>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</si>
  <si>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</si>
  <si>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</si>
  <si>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</si>
  <si>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</si>
  <si>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</si>
  <si>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</si>
  <si>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</si>
  <si>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</si>
  <si>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G013</t>
  </si>
  <si>
    <t>G014</t>
  </si>
  <si>
    <t>G015</t>
  </si>
  <si>
    <t>G016</t>
  </si>
  <si>
    <t>G017</t>
  </si>
  <si>
    <t>H001</t>
  </si>
  <si>
    <t>H015</t>
  </si>
  <si>
    <t>H002</t>
  </si>
  <si>
    <t>H003</t>
  </si>
  <si>
    <t>H004</t>
  </si>
  <si>
    <t>H005</t>
  </si>
  <si>
    <t>H006</t>
  </si>
  <si>
    <t>H007</t>
  </si>
  <si>
    <t>H008</t>
  </si>
  <si>
    <t>H009</t>
  </si>
  <si>
    <t>H010</t>
  </si>
  <si>
    <t>H011</t>
  </si>
  <si>
    <t>H012</t>
  </si>
  <si>
    <t>H013</t>
  </si>
  <si>
    <t>H014</t>
  </si>
  <si>
    <t>H016</t>
  </si>
  <si>
    <t>H017</t>
  </si>
  <si>
    <t>H018</t>
  </si>
  <si>
    <t>H019</t>
  </si>
  <si>
    <t>H020</t>
  </si>
  <si>
    <t>H021</t>
  </si>
  <si>
    <t>H022</t>
  </si>
  <si>
    <t>H023</t>
  </si>
  <si>
    <t>H024</t>
  </si>
  <si>
    <t>H025</t>
  </si>
  <si>
    <t>H026</t>
  </si>
  <si>
    <t>H027</t>
  </si>
  <si>
    <t>H028</t>
  </si>
  <si>
    <t>H029</t>
  </si>
  <si>
    <t>H030</t>
  </si>
  <si>
    <t>H031</t>
  </si>
  <si>
    <t>H032</t>
  </si>
  <si>
    <t>H033</t>
  </si>
  <si>
    <t>H034</t>
  </si>
  <si>
    <t>H035</t>
  </si>
  <si>
    <t>H036</t>
  </si>
  <si>
    <t>H037</t>
  </si>
  <si>
    <t>H038</t>
  </si>
  <si>
    <t>H039</t>
  </si>
  <si>
    <t>H040</t>
  </si>
  <si>
    <t>H041</t>
  </si>
  <si>
    <t>H042</t>
  </si>
  <si>
    <t>H043</t>
  </si>
  <si>
    <t>H044</t>
  </si>
  <si>
    <t>H045</t>
  </si>
  <si>
    <t>H046</t>
  </si>
  <si>
    <t>H047</t>
  </si>
  <si>
    <t>H048</t>
  </si>
  <si>
    <t>H049</t>
  </si>
  <si>
    <t>H050</t>
  </si>
  <si>
    <t>H051</t>
  </si>
  <si>
    <t>H052</t>
  </si>
  <si>
    <t>H053</t>
  </si>
  <si>
    <t>H054</t>
  </si>
  <si>
    <t>H055</t>
  </si>
  <si>
    <t>H056</t>
  </si>
  <si>
    <t>H057</t>
  </si>
  <si>
    <t>H058</t>
  </si>
  <si>
    <t>H059</t>
  </si>
  <si>
    <t>H060</t>
  </si>
  <si>
    <t>H061</t>
  </si>
  <si>
    <t>H062</t>
  </si>
  <si>
    <t>H063</t>
  </si>
  <si>
    <t>H064</t>
  </si>
  <si>
    <t>H065</t>
  </si>
  <si>
    <t>H066</t>
  </si>
  <si>
    <t>H067</t>
  </si>
  <si>
    <t>H068</t>
  </si>
  <si>
    <t>I001</t>
  </si>
  <si>
    <t>I002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</si>
  <si>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</si>
  <si>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</si>
  <si>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</si>
  <si>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</si>
  <si>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</si>
  <si>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</si>
  <si>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</si>
  <si>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</si>
  <si>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</si>
  <si>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</si>
  <si>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J001</t>
  </si>
  <si>
    <t>J002</t>
  </si>
  <si>
    <t>J003</t>
  </si>
  <si>
    <t>J004</t>
  </si>
  <si>
    <t>J005</t>
  </si>
  <si>
    <t>J006</t>
  </si>
  <si>
    <t>J007</t>
  </si>
  <si>
    <t>J008</t>
  </si>
  <si>
    <t>J009</t>
  </si>
  <si>
    <t>J010</t>
  </si>
  <si>
    <t>J011</t>
  </si>
  <si>
    <t>J012</t>
  </si>
  <si>
    <t>J013</t>
  </si>
  <si>
    <t>J014</t>
  </si>
  <si>
    <t>J015</t>
  </si>
  <si>
    <t>J016</t>
  </si>
  <si>
    <t>J017</t>
  </si>
  <si>
    <t>J018</t>
  </si>
  <si>
    <t>J019</t>
  </si>
  <si>
    <t>J020</t>
  </si>
  <si>
    <t>J021</t>
  </si>
  <si>
    <t>J022</t>
  </si>
  <si>
    <t>J023</t>
  </si>
  <si>
    <t>J024</t>
  </si>
  <si>
    <t>J025</t>
  </si>
  <si>
    <t>J026</t>
  </si>
  <si>
    <t>J027</t>
  </si>
  <si>
    <t>J028</t>
  </si>
  <si>
    <t>J029</t>
  </si>
  <si>
    <t>J030</t>
  </si>
  <si>
    <t>J031</t>
  </si>
  <si>
    <t>K001</t>
  </si>
  <si>
    <t>K002</t>
  </si>
  <si>
    <t>K007</t>
  </si>
  <si>
    <t>K004</t>
  </si>
  <si>
    <t>K003</t>
  </si>
  <si>
    <t>K005</t>
  </si>
  <si>
    <t>K006</t>
  </si>
  <si>
    <t>K008</t>
  </si>
  <si>
    <t>K009</t>
  </si>
  <si>
    <t>K010</t>
  </si>
  <si>
    <t>K011</t>
  </si>
  <si>
    <t>K012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</si>
  <si>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</si>
  <si>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</si>
  <si>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</si>
  <si>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</si>
  <si>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</si>
  <si>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</si>
  <si>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</si>
  <si>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</si>
  <si>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</si>
  <si>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</si>
  <si>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K023</t>
  </si>
  <si>
    <t>K024</t>
  </si>
  <si>
    <t>K025</t>
  </si>
  <si>
    <t>K026</t>
  </si>
  <si>
    <t>K027</t>
  </si>
  <si>
    <t>K028</t>
  </si>
  <si>
    <t>K029</t>
  </si>
  <si>
    <t>K030</t>
  </si>
  <si>
    <t>K031</t>
  </si>
  <si>
    <t>K032</t>
  </si>
  <si>
    <t>K033</t>
  </si>
  <si>
    <t>L001</t>
  </si>
  <si>
    <t>L002</t>
  </si>
  <si>
    <t>L003</t>
  </si>
  <si>
    <t>L004</t>
  </si>
  <si>
    <t>L005</t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</si>
  <si>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</si>
  <si>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</si>
  <si>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</si>
  <si>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</si>
  <si>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</si>
  <si>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</si>
  <si>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</si>
  <si>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</si>
  <si>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</si>
  <si>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</si>
  <si>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</si>
  <si>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</si>
  <si>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</si>
  <si>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</si>
  <si>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</si>
  <si>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</si>
  <si>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</si>
  <si>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</si>
  <si>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</si>
  <si>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</si>
  <si>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</si>
  <si>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</si>
  <si>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</si>
  <si>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</si>
  <si>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</si>
  <si>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</si>
  <si>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</si>
  <si>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</si>
  <si>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</si>
  <si>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</si>
  <si>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</si>
  <si>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</si>
  <si>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</si>
  <si>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</si>
  <si>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</si>
  <si>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</si>
  <si>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</si>
  <si>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</si>
  <si>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</si>
  <si>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</si>
  <si>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</si>
  <si>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N001</t>
  </si>
  <si>
    <t>N002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</si>
  <si>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</si>
  <si>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</si>
  <si>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</si>
  <si>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</si>
  <si>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</si>
  <si>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</si>
  <si>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</si>
  <si>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</si>
  <si>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</si>
  <si>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</si>
  <si>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</si>
  <si>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</si>
  <si>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</si>
  <si>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</si>
  <si>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</si>
  <si>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</si>
  <si>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</si>
  <si>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</si>
  <si>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</si>
  <si>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</si>
  <si>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N023</t>
  </si>
  <si>
    <t>N024</t>
  </si>
  <si>
    <t>N025</t>
  </si>
  <si>
    <t>N026</t>
  </si>
  <si>
    <t>N027</t>
  </si>
  <si>
    <t>N028</t>
  </si>
  <si>
    <t>N029</t>
  </si>
  <si>
    <t>N030</t>
  </si>
  <si>
    <t>N031</t>
  </si>
  <si>
    <t>N032</t>
  </si>
  <si>
    <t>N033</t>
  </si>
  <si>
    <t>N034</t>
  </si>
  <si>
    <t>N035</t>
  </si>
  <si>
    <t>N036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</si>
  <si>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</si>
  <si>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</si>
  <si>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</si>
  <si>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</si>
  <si>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</si>
  <si>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</si>
  <si>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</si>
  <si>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</si>
  <si>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</si>
  <si>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</si>
  <si>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</si>
  <si>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</si>
  <si>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</si>
  <si>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</si>
  <si>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LAGG600117HJCLNB07</t>
  </si>
  <si>
    <t>LAGG600117KB9</t>
  </si>
  <si>
    <t>POPD790918F73</t>
  </si>
  <si>
    <t>FOME6010129CA</t>
  </si>
  <si>
    <t>AURD921025G78</t>
  </si>
  <si>
    <t>AUQA7705037P0</t>
  </si>
  <si>
    <t>AEPJ900101TE7</t>
  </si>
  <si>
    <t>AAHJ961225UJA</t>
  </si>
  <si>
    <t>AEFI830425II8</t>
  </si>
  <si>
    <t>CAAJ910520QUA</t>
  </si>
  <si>
    <t>CAFM7501194L4</t>
  </si>
  <si>
    <t>CAGL8701141S2</t>
  </si>
  <si>
    <t>COSO720201J94</t>
  </si>
  <si>
    <t>DINB850901N62</t>
  </si>
  <si>
    <t>FOBA8707112H0</t>
  </si>
  <si>
    <t>FORR821202K58</t>
  </si>
  <si>
    <t>GAAA791212BG0</t>
  </si>
  <si>
    <t>GOMA880310EZA</t>
  </si>
  <si>
    <t>HEVG8602278K9</t>
  </si>
  <si>
    <t>IAGC961113CL4</t>
  </si>
  <si>
    <t>JACC7302045S7</t>
  </si>
  <si>
    <t>JAMC830814644</t>
  </si>
  <si>
    <t>MAHS701224N74</t>
  </si>
  <si>
    <t>MAGM7402264G3</t>
  </si>
  <si>
    <t>MEGA000829N76</t>
  </si>
  <si>
    <t>MUSD971113EF7</t>
  </si>
  <si>
    <t>OIME811003PV2</t>
  </si>
  <si>
    <t>PEED711231LL8</t>
  </si>
  <si>
    <t>PESS940418QB5</t>
  </si>
  <si>
    <t>PAMN920923EU3</t>
  </si>
  <si>
    <t>RAAA7205082B6</t>
  </si>
  <si>
    <t>SADL710408RKA</t>
  </si>
  <si>
    <t>SAGH841104EL7</t>
  </si>
  <si>
    <t>SARP721019PJ1</t>
  </si>
  <si>
    <t>SASM761217EX0</t>
  </si>
  <si>
    <t>SIRJ860726U49</t>
  </si>
  <si>
    <t>SOSA821116BV8</t>
  </si>
  <si>
    <t>TEPS750313CP4</t>
  </si>
  <si>
    <t>TOVH830112HK1</t>
  </si>
  <si>
    <t>TOYV610406NH9</t>
  </si>
  <si>
    <t>VACJ940905T41</t>
  </si>
  <si>
    <t>VAAC8312238LA</t>
  </si>
  <si>
    <t>VINA9205203M2</t>
  </si>
  <si>
    <t>AUSA600811HJCBNN01</t>
  </si>
  <si>
    <t>BURM860121MJCGNR00</t>
  </si>
  <si>
    <t>BURM860121TN1</t>
  </si>
  <si>
    <t>GAAA701228MJCRLL00</t>
  </si>
  <si>
    <t>GAAA701228UW4</t>
  </si>
  <si>
    <t>GOSC900622MJCNNL02</t>
  </si>
  <si>
    <t>GUGL780321HJCZNN08</t>
  </si>
  <si>
    <t>SACA920624HJCNJR06</t>
  </si>
  <si>
    <t>SUCA610127HJCRRL02</t>
  </si>
  <si>
    <t>SUCA610127924</t>
  </si>
  <si>
    <t>TEVC760620MJCJZN09</t>
  </si>
  <si>
    <t>REGJ610624HJCNRN01</t>
  </si>
  <si>
    <t>REGJ610624</t>
  </si>
  <si>
    <t>AUAS931215HJCGBR05</t>
  </si>
  <si>
    <t>AUAS9312155F4</t>
  </si>
  <si>
    <t>BEIE5004257W1</t>
  </si>
  <si>
    <t>DESG270387MJCNL08</t>
  </si>
  <si>
    <t>DESG870327FW0</t>
  </si>
  <si>
    <t>GAAI850723MJCRLN07</t>
  </si>
  <si>
    <t>GAAI850723H61</t>
  </si>
  <si>
    <t>JAMS940929MJCRRT18</t>
  </si>
  <si>
    <t>JAMS940929R38</t>
  </si>
  <si>
    <t>JIMA830804MJCMRL09</t>
  </si>
  <si>
    <t>JIMA830804Q50</t>
  </si>
  <si>
    <t>PAVD900718HJCRZG07</t>
  </si>
  <si>
    <t xml:space="preserve">PAVD9007184WA </t>
  </si>
  <si>
    <t>RASG020626MJCMVDA8</t>
  </si>
  <si>
    <t>SAMM910330MJCNRY01</t>
  </si>
  <si>
    <t>SAMM910330SP1</t>
  </si>
  <si>
    <t>JEFE DEL DEPARTAMENTO DE GESTION DE PROYECTOS</t>
  </si>
  <si>
    <t>N037</t>
  </si>
  <si>
    <t>ALCANTAR ESPARZA BRENDA GRACIELA</t>
  </si>
  <si>
    <t>AGENTE DE MASCUALA</t>
  </si>
  <si>
    <t>ESPARZA RIVERA ERIBERTO</t>
  </si>
  <si>
    <t>DELEGADO DE TREJOS</t>
  </si>
  <si>
    <t>HERNANDEZ SUAREZ JOSE ANTONIO</t>
  </si>
  <si>
    <t>DELEGADO DE PALOS ALTOS</t>
  </si>
  <si>
    <t>D017</t>
  </si>
  <si>
    <t>D018</t>
  </si>
  <si>
    <t>GARCIA ALDRETE ENRIQUE</t>
  </si>
  <si>
    <t>MORA GARCIA HUMBERTO</t>
  </si>
  <si>
    <t>SANCHEZ MARTINEZ JORGE ALBERTO</t>
  </si>
  <si>
    <t>ALFREDO URIBE LOZANO</t>
  </si>
  <si>
    <t>OPERADOR</t>
  </si>
  <si>
    <t>H069</t>
  </si>
  <si>
    <t>N038</t>
  </si>
  <si>
    <t>N039</t>
  </si>
  <si>
    <t>N040</t>
  </si>
  <si>
    <t>AUPR780316HJCNDM04</t>
  </si>
  <si>
    <t>AUPR780316HT0</t>
  </si>
  <si>
    <t>NUÑEZ  CHAM ROBERTO</t>
  </si>
  <si>
    <t>NUCR730530HJCXHB03</t>
  </si>
  <si>
    <t>NUCR730530BN4</t>
  </si>
  <si>
    <t xml:space="preserve">MARTINEZ RAMOS JAVIER </t>
  </si>
  <si>
    <t>MARJ640327HJCRMV04</t>
  </si>
  <si>
    <t>LIMON AGUAYO ALFONSO</t>
  </si>
  <si>
    <t>LIAA630309HJCMGL01</t>
  </si>
  <si>
    <t>OPERADOR DE MAQUINARIA A</t>
  </si>
  <si>
    <t>K034</t>
  </si>
  <si>
    <t>I013</t>
  </si>
  <si>
    <t>HESL820318JG5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</si>
</sst>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d/mm/yyyy;@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4"/>
      <color indexed="12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7"/>
      <color theme="1"/>
      <name val="Calibri"/>
      <family val="2"/>
      <scheme val="minor"/>
    </font>
    <font>
      <b/>
      <sz val="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5">
    <xf numFmtId="0" fontId="0" fillId="0" borderId="0" xfId="0"/>
    <xf numFmtId="165" fontId="0" fillId="0" borderId="0" xfId="1" applyFont="1"/>
    <xf numFmtId="0" fontId="7" fillId="0" borderId="0" xfId="0" applyFont="1"/>
    <xf numFmtId="165" fontId="7" fillId="0" borderId="0" xfId="1" applyFont="1"/>
    <xf numFmtId="0" fontId="7" fillId="0" borderId="0" xfId="0" applyFont="1" applyAlignment="1" applyProtection="1">
      <alignment horizontal="right"/>
    </xf>
    <xf numFmtId="165" fontId="10" fillId="0" borderId="0" xfId="1" applyFont="1"/>
    <xf numFmtId="165" fontId="7" fillId="0" borderId="0" xfId="1" applyFont="1" applyFill="1"/>
    <xf numFmtId="0" fontId="7" fillId="0" borderId="0" xfId="0" applyFont="1" applyFill="1" applyBorder="1"/>
    <xf numFmtId="0" fontId="10" fillId="0" borderId="0" xfId="0" applyFont="1"/>
    <xf numFmtId="0" fontId="8" fillId="0" borderId="0" xfId="0" applyFont="1" applyFill="1" applyAlignment="1" applyProtection="1">
      <alignment horizontal="left"/>
    </xf>
    <xf numFmtId="0" fontId="8" fillId="0" borderId="0" xfId="0" applyFont="1" applyFill="1"/>
    <xf numFmtId="164" fontId="8" fillId="0" borderId="2" xfId="2" applyFont="1" applyFill="1" applyBorder="1"/>
    <xf numFmtId="0" fontId="0" fillId="0" borderId="0" xfId="0" applyFill="1"/>
    <xf numFmtId="0" fontId="7" fillId="0" borderId="0" xfId="0" applyFont="1" applyFill="1" applyAlignment="1" applyProtection="1">
      <alignment horizontal="left"/>
    </xf>
    <xf numFmtId="0" fontId="7" fillId="0" borderId="0" xfId="0" applyFont="1" applyFill="1"/>
    <xf numFmtId="165" fontId="4" fillId="0" borderId="0" xfId="1" applyFont="1" applyFill="1" applyAlignment="1">
      <alignment horizontal="center"/>
    </xf>
    <xf numFmtId="165" fontId="0" fillId="0" borderId="0" xfId="1" applyFont="1" applyFill="1"/>
    <xf numFmtId="0" fontId="0" fillId="0" borderId="0" xfId="0" applyFill="1" applyAlignment="1">
      <alignment horizontal="center"/>
    </xf>
    <xf numFmtId="165" fontId="5" fillId="0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1" applyFont="1" applyFill="1" applyBorder="1" applyAlignment="1">
      <alignment horizontal="center"/>
    </xf>
    <xf numFmtId="165" fontId="3" fillId="0" borderId="3" xfId="1" applyFont="1" applyFill="1" applyBorder="1" applyAlignment="1">
      <alignment horizontal="center"/>
    </xf>
    <xf numFmtId="165" fontId="12" fillId="0" borderId="1" xfId="1" applyFont="1" applyFill="1" applyBorder="1" applyAlignment="1">
      <alignment horizontal="center"/>
    </xf>
    <xf numFmtId="0" fontId="7" fillId="0" borderId="0" xfId="0" applyFont="1" applyFill="1" applyAlignment="1" applyProtection="1">
      <alignment horizontal="right"/>
    </xf>
    <xf numFmtId="165" fontId="7" fillId="0" borderId="0" xfId="1" applyFont="1" applyFill="1" applyBorder="1"/>
    <xf numFmtId="165" fontId="0" fillId="0" borderId="0" xfId="0" applyNumberFormat="1" applyFill="1"/>
    <xf numFmtId="0" fontId="11" fillId="0" borderId="0" xfId="0" applyFont="1" applyFill="1"/>
    <xf numFmtId="43" fontId="0" fillId="0" borderId="0" xfId="0" applyNumberFormat="1" applyFill="1"/>
    <xf numFmtId="0" fontId="10" fillId="0" borderId="0" xfId="0" applyFont="1" applyFill="1" applyAlignment="1" applyProtection="1">
      <alignment horizontal="right"/>
    </xf>
    <xf numFmtId="165" fontId="10" fillId="0" borderId="0" xfId="1" applyFont="1" applyFill="1"/>
    <xf numFmtId="165" fontId="14" fillId="0" borderId="0" xfId="1" applyFont="1" applyFill="1"/>
    <xf numFmtId="0" fontId="7" fillId="0" borderId="0" xfId="0" applyFont="1" applyFill="1" applyAlignment="1" applyProtection="1">
      <alignment horizontal="left" wrapText="1"/>
    </xf>
    <xf numFmtId="0" fontId="7" fillId="0" borderId="0" xfId="0" applyFont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0" borderId="1" xfId="1" applyFont="1" applyBorder="1" applyAlignment="1">
      <alignment horizontal="center"/>
    </xf>
    <xf numFmtId="0" fontId="3" fillId="0" borderId="1" xfId="0" applyFont="1" applyBorder="1"/>
    <xf numFmtId="165" fontId="0" fillId="0" borderId="1" xfId="1" applyFont="1" applyBorder="1"/>
    <xf numFmtId="0" fontId="10" fillId="0" borderId="1" xfId="0" applyFont="1" applyBorder="1" applyAlignment="1">
      <alignment horizontal="right"/>
    </xf>
    <xf numFmtId="165" fontId="10" fillId="0" borderId="1" xfId="1" applyFont="1" applyBorder="1"/>
    <xf numFmtId="0" fontId="0" fillId="0" borderId="1" xfId="0" applyBorder="1"/>
    <xf numFmtId="165" fontId="13" fillId="0" borderId="3" xfId="1" applyFont="1" applyFill="1" applyBorder="1" applyAlignment="1">
      <alignment horizontal="center"/>
    </xf>
    <xf numFmtId="0" fontId="13" fillId="0" borderId="0" xfId="0" applyFont="1" applyFill="1"/>
    <xf numFmtId="0" fontId="0" fillId="0" borderId="0" xfId="0" applyFill="1" applyBorder="1"/>
    <xf numFmtId="165" fontId="8" fillId="0" borderId="0" xfId="1" applyFont="1" applyFill="1"/>
    <xf numFmtId="165" fontId="15" fillId="0" borderId="0" xfId="1" applyFont="1" applyFill="1"/>
    <xf numFmtId="165" fontId="3" fillId="0" borderId="0" xfId="1" applyFont="1" applyFill="1" applyAlignment="1">
      <alignment horizontal="center"/>
    </xf>
    <xf numFmtId="165" fontId="0" fillId="0" borderId="0" xfId="1" applyFont="1" applyFill="1" applyAlignment="1">
      <alignment horizontal="center"/>
    </xf>
    <xf numFmtId="165" fontId="13" fillId="0" borderId="1" xfId="1" applyFont="1" applyFill="1" applyBorder="1" applyAlignment="1">
      <alignment horizontal="center"/>
    </xf>
    <xf numFmtId="165" fontId="3" fillId="0" borderId="1" xfId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1" applyFont="1" applyFill="1" applyBorder="1" applyAlignment="1">
      <alignment horizontal="center"/>
    </xf>
    <xf numFmtId="164" fontId="8" fillId="0" borderId="0" xfId="2" applyFont="1" applyFill="1" applyBorder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7" fillId="0" borderId="0" xfId="0" applyFont="1" applyFill="1" applyAlignment="1" applyProtection="1">
      <alignment horizontal="center" vertical="center" wrapText="1"/>
    </xf>
    <xf numFmtId="43" fontId="10" fillId="0" borderId="0" xfId="0" applyNumberFormat="1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 applyProtection="1">
      <alignment horizontal="left" wrapText="1"/>
    </xf>
    <xf numFmtId="0" fontId="10" fillId="0" borderId="0" xfId="0" applyFont="1" applyFill="1"/>
    <xf numFmtId="0" fontId="8" fillId="0" borderId="0" xfId="0" applyFont="1" applyFill="1" applyAlignment="1" applyProtection="1">
      <alignment horizontal="right"/>
    </xf>
    <xf numFmtId="0" fontId="12" fillId="0" borderId="0" xfId="0" applyFont="1" applyFill="1"/>
    <xf numFmtId="0" fontId="8" fillId="0" borderId="0" xfId="0" applyFont="1" applyFill="1" applyAlignment="1">
      <alignment wrapText="1"/>
    </xf>
    <xf numFmtId="165" fontId="4" fillId="0" borderId="0" xfId="1" applyFont="1" applyFill="1" applyBorder="1" applyAlignment="1">
      <alignment horizontal="center"/>
    </xf>
    <xf numFmtId="165" fontId="0" fillId="0" borderId="0" xfId="1" applyFont="1" applyFill="1" applyBorder="1"/>
    <xf numFmtId="165" fontId="5" fillId="0" borderId="0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7" fillId="0" borderId="0" xfId="0" applyFont="1" applyFill="1" applyBorder="1" applyAlignment="1" applyProtection="1">
      <alignment horizontal="left" wrapText="1"/>
    </xf>
    <xf numFmtId="0" fontId="10" fillId="0" borderId="0" xfId="0" applyFont="1" applyFill="1" applyBorder="1" applyAlignment="1" applyProtection="1">
      <alignment horizontal="right"/>
    </xf>
    <xf numFmtId="165" fontId="10" fillId="0" borderId="0" xfId="1" applyFont="1" applyFill="1" applyBorder="1"/>
    <xf numFmtId="0" fontId="3" fillId="0" borderId="0" xfId="0" applyFont="1"/>
    <xf numFmtId="165" fontId="3" fillId="0" borderId="0" xfId="1" applyFont="1" applyFill="1"/>
    <xf numFmtId="0" fontId="3" fillId="0" borderId="0" xfId="0" applyFont="1" applyFill="1" applyAlignment="1" applyProtection="1">
      <alignment horizontal="left" wrapText="1"/>
    </xf>
    <xf numFmtId="0" fontId="0" fillId="0" borderId="0" xfId="0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5" fontId="12" fillId="0" borderId="0" xfId="1" applyFont="1" applyFill="1"/>
    <xf numFmtId="0" fontId="12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165" fontId="10" fillId="0" borderId="0" xfId="0" applyNumberFormat="1" applyFont="1" applyFill="1"/>
    <xf numFmtId="165" fontId="3" fillId="0" borderId="0" xfId="0" applyNumberFormat="1" applyFont="1" applyFill="1"/>
    <xf numFmtId="43" fontId="3" fillId="0" borderId="0" xfId="0" applyNumberFormat="1" applyFont="1" applyFill="1"/>
    <xf numFmtId="0" fontId="12" fillId="0" borderId="0" xfId="0" applyFont="1" applyFill="1" applyBorder="1" applyAlignment="1">
      <alignment horizontal="center"/>
    </xf>
    <xf numFmtId="165" fontId="12" fillId="0" borderId="0" xfId="1" applyFont="1" applyFill="1" applyBorder="1" applyAlignment="1">
      <alignment horizontal="center"/>
    </xf>
    <xf numFmtId="165" fontId="3" fillId="0" borderId="0" xfId="1" applyFont="1" applyFill="1" applyBorder="1" applyAlignment="1">
      <alignment horizontal="center"/>
    </xf>
    <xf numFmtId="165" fontId="3" fillId="0" borderId="0" xfId="1" applyFont="1"/>
    <xf numFmtId="164" fontId="3" fillId="0" borderId="2" xfId="2" applyFont="1" applyFill="1" applyBorder="1"/>
    <xf numFmtId="0" fontId="3" fillId="0" borderId="0" xfId="0" applyFont="1" applyFill="1" applyAlignment="1" applyProtection="1">
      <alignment horizontal="right"/>
    </xf>
    <xf numFmtId="165" fontId="13" fillId="0" borderId="0" xfId="1" applyFont="1" applyFill="1"/>
    <xf numFmtId="165" fontId="3" fillId="0" borderId="0" xfId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Alignment="1" applyProtection="1">
      <alignment horizontal="center" wrapText="1"/>
    </xf>
    <xf numFmtId="0" fontId="8" fillId="0" borderId="0" xfId="0" applyFont="1" applyFill="1" applyAlignment="1">
      <alignment horizontal="center" wrapText="1"/>
    </xf>
    <xf numFmtId="14" fontId="3" fillId="0" borderId="0" xfId="0" applyNumberFormat="1" applyFont="1" applyFill="1"/>
    <xf numFmtId="165" fontId="0" fillId="0" borderId="4" xfId="1" applyFont="1" applyFill="1" applyBorder="1"/>
    <xf numFmtId="0" fontId="8" fillId="0" borderId="1" xfId="0" applyFont="1" applyBorder="1"/>
    <xf numFmtId="0" fontId="7" fillId="0" borderId="0" xfId="0" applyFont="1" applyAlignment="1">
      <alignment horizontal="left"/>
    </xf>
    <xf numFmtId="0" fontId="20" fillId="0" borderId="0" xfId="0" applyFont="1"/>
    <xf numFmtId="14" fontId="0" fillId="0" borderId="0" xfId="0" applyNumberFormat="1" applyFill="1"/>
    <xf numFmtId="0" fontId="7" fillId="0" borderId="0" xfId="0" applyFont="1" applyFill="1" applyAlignment="1">
      <alignment wrapText="1"/>
    </xf>
    <xf numFmtId="0" fontId="16" fillId="0" borderId="0" xfId="0" applyFont="1" applyFill="1"/>
    <xf numFmtId="0" fontId="7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165" fontId="10" fillId="0" borderId="0" xfId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wrapText="1"/>
    </xf>
    <xf numFmtId="164" fontId="3" fillId="0" borderId="0" xfId="2" applyFont="1" applyFill="1" applyBorder="1"/>
    <xf numFmtId="0" fontId="3" fillId="0" borderId="0" xfId="0" applyFont="1" applyFill="1" applyAlignment="1">
      <alignment horizontal="right"/>
    </xf>
    <xf numFmtId="0" fontId="19" fillId="0" borderId="0" xfId="0" applyFont="1" applyFill="1" applyAlignment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horizontal="left"/>
    </xf>
    <xf numFmtId="14" fontId="18" fillId="0" borderId="0" xfId="0" applyNumberFormat="1" applyFont="1" applyFill="1" applyAlignment="1">
      <alignment horizontal="center"/>
    </xf>
    <xf numFmtId="43" fontId="7" fillId="0" borderId="0" xfId="0" applyNumberFormat="1" applyFont="1" applyFill="1"/>
    <xf numFmtId="165" fontId="22" fillId="0" borderId="0" xfId="1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/>
    <xf numFmtId="4" fontId="7" fillId="0" borderId="0" xfId="2" applyNumberFormat="1" applyFont="1" applyFill="1" applyBorder="1"/>
    <xf numFmtId="0" fontId="19" fillId="0" borderId="0" xfId="0" applyFont="1" applyFill="1" applyAlignment="1">
      <alignment horizontal="left"/>
    </xf>
    <xf numFmtId="164" fontId="7" fillId="0" borderId="0" xfId="2" applyFont="1" applyFill="1" applyBorder="1"/>
    <xf numFmtId="0" fontId="23" fillId="0" borderId="0" xfId="0" applyFont="1" applyFill="1"/>
    <xf numFmtId="15" fontId="0" fillId="0" borderId="0" xfId="0" applyNumberFormat="1" applyFill="1"/>
    <xf numFmtId="0" fontId="3" fillId="0" borderId="0" xfId="0" applyFont="1" applyFill="1" applyBorder="1"/>
    <xf numFmtId="165" fontId="0" fillId="0" borderId="5" xfId="1" applyFont="1" applyFill="1" applyBorder="1" applyAlignment="1">
      <alignment horizontal="center"/>
    </xf>
    <xf numFmtId="14" fontId="19" fillId="0" borderId="0" xfId="0" applyNumberFormat="1" applyFont="1"/>
    <xf numFmtId="14" fontId="17" fillId="0" borderId="0" xfId="0" applyNumberFormat="1" applyFont="1"/>
    <xf numFmtId="14" fontId="19" fillId="0" borderId="0" xfId="0" applyNumberFormat="1" applyFont="1" applyFill="1"/>
    <xf numFmtId="14" fontId="17" fillId="0" borderId="0" xfId="0" applyNumberFormat="1" applyFont="1" applyFill="1"/>
    <xf numFmtId="0" fontId="12" fillId="0" borderId="0" xfId="0" applyFont="1" applyFill="1" applyBorder="1"/>
    <xf numFmtId="165" fontId="12" fillId="0" borderId="0" xfId="1" applyFont="1" applyFill="1" applyBorder="1"/>
    <xf numFmtId="43" fontId="3" fillId="0" borderId="0" xfId="0" applyNumberFormat="1" applyFont="1" applyFill="1" applyBorder="1"/>
    <xf numFmtId="165" fontId="0" fillId="0" borderId="0" xfId="0" applyNumberFormat="1" applyFill="1" applyBorder="1"/>
    <xf numFmtId="0" fontId="0" fillId="0" borderId="0" xfId="0" applyBorder="1"/>
    <xf numFmtId="165" fontId="3" fillId="0" borderId="0" xfId="0" applyNumberFormat="1" applyFont="1" applyFill="1" applyBorder="1"/>
    <xf numFmtId="0" fontId="3" fillId="0" borderId="0" xfId="6" applyFont="1" applyFill="1" applyBorder="1"/>
    <xf numFmtId="43" fontId="21" fillId="0" borderId="0" xfId="7" applyFont="1" applyFill="1" applyBorder="1"/>
    <xf numFmtId="43" fontId="7" fillId="0" borderId="0" xfId="7" applyFont="1" applyFill="1" applyBorder="1"/>
    <xf numFmtId="43" fontId="3" fillId="0" borderId="0" xfId="7" applyFont="1" applyFill="1" applyBorder="1"/>
    <xf numFmtId="44" fontId="7" fillId="0" borderId="0" xfId="8" applyFont="1" applyFill="1" applyBorder="1"/>
    <xf numFmtId="165" fontId="3" fillId="0" borderId="1" xfId="1" applyFont="1" applyFill="1" applyBorder="1"/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165" fontId="0" fillId="0" borderId="7" xfId="1" applyFont="1" applyFill="1" applyBorder="1" applyAlignment="1">
      <alignment horizontal="center"/>
    </xf>
    <xf numFmtId="0" fontId="0" fillId="0" borderId="7" xfId="0" applyFill="1" applyBorder="1"/>
    <xf numFmtId="166" fontId="17" fillId="0" borderId="0" xfId="0" applyNumberFormat="1" applyFont="1" applyFill="1" applyAlignment="1">
      <alignment horizontal="left"/>
    </xf>
    <xf numFmtId="166" fontId="17" fillId="0" borderId="0" xfId="0" applyNumberFormat="1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14" fontId="3" fillId="0" borderId="1" xfId="0" applyNumberFormat="1" applyFont="1" applyFill="1" applyBorder="1"/>
    <xf numFmtId="14" fontId="17" fillId="0" borderId="0" xfId="0" applyNumberFormat="1" applyFont="1" applyFill="1" applyAlignment="1">
      <alignment horizontal="right"/>
    </xf>
    <xf numFmtId="0" fontId="0" fillId="0" borderId="8" xfId="0" applyFill="1" applyBorder="1"/>
    <xf numFmtId="0" fontId="3" fillId="2" borderId="0" xfId="0" applyFont="1" applyFill="1" applyAlignment="1" applyProtection="1">
      <alignment horizontal="left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0" fillId="2" borderId="0" xfId="0" applyFill="1" applyAlignment="1">
      <alignment horizontal="left"/>
    </xf>
    <xf numFmtId="0" fontId="8" fillId="2" borderId="0" xfId="0" applyFont="1" applyFill="1" applyAlignment="1" applyProtection="1">
      <alignment horizontal="left"/>
    </xf>
    <xf numFmtId="0" fontId="3" fillId="0" borderId="0" xfId="0" applyFont="1" applyFill="1" applyAlignment="1">
      <alignment horizontal="right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5" fontId="10" fillId="0" borderId="0" xfId="1" applyFont="1" applyAlignment="1">
      <alignment horizontal="center"/>
    </xf>
  </cellXfs>
  <cellStyles count="9">
    <cellStyle name="Millares" xfId="1" builtinId="3"/>
    <cellStyle name="Millares 2" xfId="4"/>
    <cellStyle name="Millares 3" xfId="7"/>
    <cellStyle name="Moneda" xfId="2" builtinId="4"/>
    <cellStyle name="Moneda 2" xfId="5"/>
    <cellStyle name="Moneda 3" xfId="8"/>
    <cellStyle name="Normal" xfId="0" builtinId="0"/>
    <cellStyle name="Normal 2" xfId="3"/>
    <cellStyle name="Normal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6" tint="-0.249977111117893"/>
    <pageSetUpPr fitToPage="1"/>
  </sheetPr>
  <dimension ref="B1:Q19"/>
  <sheetViews>
    <sheetView zoomScale="80" zoomScaleNormal="80" workbookViewId="0">
      <pane ySplit="5" topLeftCell="A6" activePane="bottomLeft" state="frozen"/>
      <selection activeCell="F18" sqref="F18"/>
      <selection pane="bottomLeft" activeCell="E7" sqref="E7:E15"/>
    </sheetView>
  </sheetViews>
  <sheetFormatPr baseColWidth="10" defaultColWidth="11.42578125" defaultRowHeight="12.75" x14ac:dyDescent="0.2"/>
  <cols>
    <col min="1" max="1" width="1.7109375" style="12" customWidth="1"/>
    <col min="2" max="2" width="16.7109375" style="12" bestFit="1" customWidth="1"/>
    <col min="3" max="3" width="34.5703125" style="12" customWidth="1"/>
    <col min="4" max="4" width="5.42578125" style="12" customWidth="1"/>
    <col min="5" max="5" width="12.5703125" style="12" customWidth="1"/>
    <col min="6" max="6" width="0.7109375" style="16" customWidth="1"/>
    <col min="7" max="7" width="2" style="16" customWidth="1"/>
    <col min="8" max="8" width="13" style="16" customWidth="1"/>
    <col min="9" max="9" width="12.42578125" style="16" bestFit="1" customWidth="1"/>
    <col min="10" max="10" width="11.28515625" style="16" customWidth="1"/>
    <col min="11" max="11" width="6.28515625" style="16" customWidth="1"/>
    <col min="12" max="12" width="13.140625" style="16" bestFit="1" customWidth="1"/>
    <col min="13" max="13" width="1.5703125" style="12" customWidth="1"/>
    <col min="14" max="14" width="20.7109375" style="12" bestFit="1" customWidth="1"/>
    <col min="15" max="15" width="24.140625" style="12" bestFit="1" customWidth="1"/>
    <col min="16" max="16" width="24" style="12" customWidth="1"/>
    <col min="17" max="16384" width="11.42578125" style="12"/>
  </cols>
  <sheetData>
    <row r="1" spans="2:17" ht="18" x14ac:dyDescent="0.25">
      <c r="B1" s="172" t="s">
        <v>1247</v>
      </c>
      <c r="F1" s="15" t="s">
        <v>0</v>
      </c>
      <c r="J1" s="15"/>
      <c r="M1" s="17"/>
    </row>
    <row r="2" spans="2:17" ht="15" x14ac:dyDescent="0.25">
      <c r="B2" s="173"/>
      <c r="F2" s="18" t="s">
        <v>101</v>
      </c>
      <c r="J2" s="18"/>
      <c r="M2" s="19"/>
    </row>
    <row r="3" spans="2:17" x14ac:dyDescent="0.2">
      <c r="F3" s="48" t="str">
        <f>+PRESIDENCIA!F3</f>
        <v xml:space="preserve"> QUINCENAL</v>
      </c>
      <c r="J3" s="49"/>
    </row>
    <row r="4" spans="2:17" ht="13.5" thickBot="1" x14ac:dyDescent="0.25">
      <c r="F4" s="49" t="s">
        <v>23</v>
      </c>
      <c r="J4" s="49"/>
    </row>
    <row r="5" spans="2:17" ht="13.5" thickBot="1" x14ac:dyDescent="0.25">
      <c r="B5" s="20" t="s">
        <v>960</v>
      </c>
      <c r="C5" s="20" t="s">
        <v>1</v>
      </c>
      <c r="D5" s="20"/>
      <c r="E5" s="20" t="s">
        <v>7</v>
      </c>
      <c r="F5" s="50" t="s">
        <v>2</v>
      </c>
      <c r="G5" s="50" t="s">
        <v>26</v>
      </c>
      <c r="H5" s="21" t="s">
        <v>2</v>
      </c>
      <c r="I5" s="21" t="s">
        <v>26</v>
      </c>
      <c r="J5" s="51" t="s">
        <v>31</v>
      </c>
      <c r="K5" s="21" t="s">
        <v>22</v>
      </c>
      <c r="L5" s="21" t="s">
        <v>3</v>
      </c>
      <c r="M5" s="20" t="s">
        <v>4</v>
      </c>
      <c r="N5" s="21" t="s">
        <v>491</v>
      </c>
      <c r="O5" s="162" t="s">
        <v>540</v>
      </c>
      <c r="P5" s="154" t="s">
        <v>541</v>
      </c>
    </row>
    <row r="6" spans="2:17" x14ac:dyDescent="0.2">
      <c r="B6" s="52"/>
      <c r="C6" s="52"/>
      <c r="D6" s="52"/>
      <c r="E6" s="52"/>
      <c r="F6" s="53"/>
      <c r="G6" s="53"/>
      <c r="H6" s="53"/>
      <c r="I6" s="53"/>
      <c r="J6" s="53"/>
      <c r="K6" s="53"/>
      <c r="L6" s="53"/>
      <c r="M6" s="52"/>
    </row>
    <row r="7" spans="2:17" ht="24.95" customHeight="1" x14ac:dyDescent="0.2">
      <c r="B7" s="104" t="s">
        <v>961</v>
      </c>
      <c r="C7" s="2" t="s">
        <v>336</v>
      </c>
      <c r="D7" s="24"/>
      <c r="E7" s="13" t="s">
        <v>332</v>
      </c>
      <c r="F7" s="77">
        <v>23787.57</v>
      </c>
      <c r="G7" s="77">
        <v>3639.86</v>
      </c>
      <c r="H7" s="6">
        <f t="shared" ref="H7:H15" si="0">F7/2</f>
        <v>11893.785</v>
      </c>
      <c r="I7" s="6">
        <f t="shared" ref="I7:I15" si="1">G7/2</f>
        <v>1819.93</v>
      </c>
      <c r="J7" s="6"/>
      <c r="K7" s="6">
        <v>0</v>
      </c>
      <c r="L7" s="6">
        <f t="shared" ref="L7:L15" si="2">H7-I7+J7-K7</f>
        <v>10073.855</v>
      </c>
      <c r="M7" s="11"/>
      <c r="N7" s="137">
        <v>44470</v>
      </c>
      <c r="O7" s="28" t="s">
        <v>1304</v>
      </c>
      <c r="P7" s="28"/>
    </row>
    <row r="8" spans="2:17" ht="24.95" customHeight="1" x14ac:dyDescent="0.2">
      <c r="B8" s="105" t="s">
        <v>962</v>
      </c>
      <c r="C8" s="2" t="s">
        <v>341</v>
      </c>
      <c r="D8" s="24"/>
      <c r="E8" s="13" t="s">
        <v>332</v>
      </c>
      <c r="F8" s="77">
        <v>23787.57</v>
      </c>
      <c r="G8" s="77">
        <v>3639.86</v>
      </c>
      <c r="H8" s="6">
        <f t="shared" si="0"/>
        <v>11893.785</v>
      </c>
      <c r="I8" s="6">
        <f t="shared" si="1"/>
        <v>1819.93</v>
      </c>
      <c r="J8" s="6"/>
      <c r="K8" s="6">
        <v>0</v>
      </c>
      <c r="L8" s="6">
        <f t="shared" si="2"/>
        <v>10073.855</v>
      </c>
      <c r="M8" s="11"/>
      <c r="N8" s="137">
        <v>44470</v>
      </c>
      <c r="O8" s="12" t="s">
        <v>1352</v>
      </c>
      <c r="P8" s="12" t="s">
        <v>1353</v>
      </c>
    </row>
    <row r="9" spans="2:17" ht="24.95" customHeight="1" x14ac:dyDescent="0.2">
      <c r="B9" s="104" t="s">
        <v>963</v>
      </c>
      <c r="C9" s="2" t="s">
        <v>340</v>
      </c>
      <c r="D9" s="24"/>
      <c r="E9" s="13" t="s">
        <v>332</v>
      </c>
      <c r="F9" s="77">
        <v>23787.57</v>
      </c>
      <c r="G9" s="77">
        <v>3639.86</v>
      </c>
      <c r="H9" s="6">
        <f t="shared" si="0"/>
        <v>11893.785</v>
      </c>
      <c r="I9" s="6">
        <f t="shared" si="1"/>
        <v>1819.93</v>
      </c>
      <c r="J9" s="6"/>
      <c r="K9" s="6">
        <v>0</v>
      </c>
      <c r="L9" s="6">
        <f t="shared" si="2"/>
        <v>10073.855</v>
      </c>
      <c r="M9" s="11"/>
      <c r="N9" s="137">
        <v>44470</v>
      </c>
      <c r="O9" s="12" t="s">
        <v>1305</v>
      </c>
      <c r="P9" s="12" t="s">
        <v>1306</v>
      </c>
      <c r="Q9" s="64"/>
    </row>
    <row r="10" spans="2:17" ht="24.95" customHeight="1" x14ac:dyDescent="0.2">
      <c r="B10" s="105" t="s">
        <v>964</v>
      </c>
      <c r="C10" s="2" t="s">
        <v>338</v>
      </c>
      <c r="D10" s="24"/>
      <c r="E10" s="13" t="s">
        <v>332</v>
      </c>
      <c r="F10" s="77">
        <v>23787.57</v>
      </c>
      <c r="G10" s="77">
        <v>3639.86</v>
      </c>
      <c r="H10" s="6">
        <f t="shared" si="0"/>
        <v>11893.785</v>
      </c>
      <c r="I10" s="6">
        <f t="shared" si="1"/>
        <v>1819.93</v>
      </c>
      <c r="J10" s="6"/>
      <c r="K10" s="6">
        <v>0</v>
      </c>
      <c r="L10" s="6">
        <f t="shared" si="2"/>
        <v>10073.855</v>
      </c>
      <c r="M10" s="11"/>
      <c r="N10" s="137">
        <v>44470</v>
      </c>
      <c r="O10" s="12" t="s">
        <v>1307</v>
      </c>
      <c r="P10" s="12" t="s">
        <v>1308</v>
      </c>
    </row>
    <row r="11" spans="2:17" ht="24.95" customHeight="1" x14ac:dyDescent="0.2">
      <c r="B11" s="104" t="s">
        <v>965</v>
      </c>
      <c r="C11" s="2" t="s">
        <v>334</v>
      </c>
      <c r="D11" s="24"/>
      <c r="E11" s="13" t="s">
        <v>332</v>
      </c>
      <c r="F11" s="77">
        <v>23787.57</v>
      </c>
      <c r="G11" s="77">
        <v>3639.86</v>
      </c>
      <c r="H11" s="6">
        <f t="shared" si="0"/>
        <v>11893.785</v>
      </c>
      <c r="I11" s="6">
        <f t="shared" si="1"/>
        <v>1819.93</v>
      </c>
      <c r="J11" s="6"/>
      <c r="K11" s="6">
        <v>0</v>
      </c>
      <c r="L11" s="6">
        <f t="shared" si="2"/>
        <v>10073.855</v>
      </c>
      <c r="M11" s="11"/>
      <c r="N11" s="137">
        <v>44470</v>
      </c>
      <c r="O11" s="12" t="s">
        <v>1309</v>
      </c>
    </row>
    <row r="12" spans="2:17" ht="24.95" customHeight="1" x14ac:dyDescent="0.2">
      <c r="B12" s="105" t="s">
        <v>966</v>
      </c>
      <c r="C12" s="2" t="s">
        <v>339</v>
      </c>
      <c r="D12" s="24"/>
      <c r="E12" s="13" t="s">
        <v>332</v>
      </c>
      <c r="F12" s="77">
        <v>23787.57</v>
      </c>
      <c r="G12" s="77">
        <v>3639.86</v>
      </c>
      <c r="H12" s="6">
        <f t="shared" si="0"/>
        <v>11893.785</v>
      </c>
      <c r="I12" s="6">
        <f t="shared" si="1"/>
        <v>1819.93</v>
      </c>
      <c r="J12" s="6"/>
      <c r="K12" s="6">
        <v>0</v>
      </c>
      <c r="L12" s="6">
        <f t="shared" si="2"/>
        <v>10073.855</v>
      </c>
      <c r="M12" s="11"/>
      <c r="N12" s="137">
        <v>44470</v>
      </c>
      <c r="O12" s="12" t="s">
        <v>1310</v>
      </c>
    </row>
    <row r="13" spans="2:17" ht="24.95" customHeight="1" x14ac:dyDescent="0.2">
      <c r="B13" s="104" t="s">
        <v>967</v>
      </c>
      <c r="C13" s="2" t="s">
        <v>335</v>
      </c>
      <c r="D13" s="24"/>
      <c r="E13" s="13" t="s">
        <v>332</v>
      </c>
      <c r="F13" s="77">
        <v>23787.57</v>
      </c>
      <c r="G13" s="77">
        <v>3639.86</v>
      </c>
      <c r="H13" s="6">
        <f t="shared" si="0"/>
        <v>11893.785</v>
      </c>
      <c r="I13" s="6">
        <f t="shared" si="1"/>
        <v>1819.93</v>
      </c>
      <c r="J13" s="6"/>
      <c r="K13" s="6">
        <v>0</v>
      </c>
      <c r="L13" s="6">
        <f t="shared" si="2"/>
        <v>10073.855</v>
      </c>
      <c r="M13" s="11"/>
      <c r="N13" s="137">
        <v>44470</v>
      </c>
      <c r="O13" s="12" t="s">
        <v>1311</v>
      </c>
    </row>
    <row r="14" spans="2:17" ht="24.95" customHeight="1" x14ac:dyDescent="0.2">
      <c r="B14" s="105" t="s">
        <v>968</v>
      </c>
      <c r="C14" s="2" t="s">
        <v>337</v>
      </c>
      <c r="D14" s="24"/>
      <c r="E14" s="13" t="s">
        <v>332</v>
      </c>
      <c r="F14" s="77">
        <v>23787.57</v>
      </c>
      <c r="G14" s="77">
        <v>3639.86</v>
      </c>
      <c r="H14" s="6">
        <f t="shared" si="0"/>
        <v>11893.785</v>
      </c>
      <c r="I14" s="6">
        <f t="shared" si="1"/>
        <v>1819.93</v>
      </c>
      <c r="J14" s="6"/>
      <c r="K14" s="6">
        <v>0</v>
      </c>
      <c r="L14" s="6">
        <f t="shared" si="2"/>
        <v>10073.855</v>
      </c>
      <c r="M14" s="11"/>
      <c r="N14" s="137">
        <v>44470</v>
      </c>
      <c r="O14" s="12" t="s">
        <v>1312</v>
      </c>
      <c r="P14" s="12" t="s">
        <v>1313</v>
      </c>
    </row>
    <row r="15" spans="2:17" ht="24.95" customHeight="1" x14ac:dyDescent="0.2">
      <c r="B15" s="104" t="s">
        <v>969</v>
      </c>
      <c r="C15" s="2" t="s">
        <v>333</v>
      </c>
      <c r="D15" s="24"/>
      <c r="E15" s="13" t="s">
        <v>332</v>
      </c>
      <c r="F15" s="77">
        <v>23787.57</v>
      </c>
      <c r="G15" s="77">
        <v>3639.86</v>
      </c>
      <c r="H15" s="6">
        <f t="shared" si="0"/>
        <v>11893.785</v>
      </c>
      <c r="I15" s="6">
        <f t="shared" si="1"/>
        <v>1819.93</v>
      </c>
      <c r="J15" s="6"/>
      <c r="K15" s="6">
        <v>0</v>
      </c>
      <c r="L15" s="6">
        <f t="shared" si="2"/>
        <v>10073.855</v>
      </c>
      <c r="M15" s="11"/>
      <c r="N15" s="137">
        <v>44470</v>
      </c>
      <c r="O15" s="12" t="s">
        <v>1314</v>
      </c>
    </row>
    <row r="16" spans="2:17" ht="21.95" customHeight="1" x14ac:dyDescent="0.2">
      <c r="B16" s="13"/>
      <c r="C16" s="14"/>
      <c r="D16" s="24"/>
      <c r="E16" s="13"/>
      <c r="F16" s="6"/>
      <c r="G16" s="6"/>
      <c r="H16" s="6"/>
      <c r="I16" s="6"/>
      <c r="J16" s="46"/>
      <c r="K16" s="46"/>
      <c r="L16" s="6"/>
      <c r="M16" s="11"/>
      <c r="N16" s="28"/>
    </row>
    <row r="17" spans="2:14" ht="21.95" customHeight="1" x14ac:dyDescent="0.2">
      <c r="B17" s="14"/>
      <c r="C17" s="10"/>
      <c r="D17" s="10"/>
      <c r="E17" s="29" t="s">
        <v>5</v>
      </c>
      <c r="F17" s="30">
        <f t="shared" ref="F17:G17" si="3">SUM(F7:F16)</f>
        <v>214088.13000000003</v>
      </c>
      <c r="G17" s="30">
        <f t="shared" si="3"/>
        <v>32758.74</v>
      </c>
      <c r="H17" s="30">
        <f>SUM(H7:H16)</f>
        <v>107044.06500000002</v>
      </c>
      <c r="I17" s="30">
        <f t="shared" ref="I17:K17" si="4">SUM(I7:I16)</f>
        <v>16379.37</v>
      </c>
      <c r="J17" s="30">
        <f t="shared" si="4"/>
        <v>0</v>
      </c>
      <c r="K17" s="30">
        <f t="shared" si="4"/>
        <v>0</v>
      </c>
      <c r="L17" s="30">
        <f>SUM(L7:L16)</f>
        <v>90664.694999999978</v>
      </c>
      <c r="M17" s="54"/>
      <c r="N17" s="30"/>
    </row>
    <row r="19" spans="2:14" x14ac:dyDescent="0.2">
      <c r="C19" s="12" t="s">
        <v>23</v>
      </c>
      <c r="E19" s="29"/>
      <c r="F19" s="30"/>
      <c r="G19" s="30"/>
      <c r="H19" s="30"/>
      <c r="I19" s="30"/>
      <c r="J19" s="30"/>
      <c r="K19" s="30"/>
      <c r="L19" s="30"/>
    </row>
  </sheetData>
  <sortState ref="B7:L15">
    <sortCondition ref="C7:C15"/>
  </sortState>
  <mergeCells count="1">
    <mergeCell ref="B1:B2"/>
  </mergeCells>
  <pageMargins left="0.11811023622047245" right="0.19685039370078741" top="1.0629921259842521" bottom="0.98425196850393704" header="0" footer="0"/>
  <pageSetup scale="6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3"/>
    <pageSetUpPr fitToPage="1"/>
  </sheetPr>
  <dimension ref="A1:P66"/>
  <sheetViews>
    <sheetView zoomScale="80" zoomScaleNormal="80" workbookViewId="0">
      <selection activeCell="E7" sqref="E7:E37"/>
    </sheetView>
  </sheetViews>
  <sheetFormatPr baseColWidth="10" defaultColWidth="11.42578125" defaultRowHeight="12.75" x14ac:dyDescent="0.2"/>
  <cols>
    <col min="1" max="1" width="2.140625" customWidth="1"/>
    <col min="2" max="2" width="16.42578125" style="12" bestFit="1" customWidth="1"/>
    <col min="3" max="3" width="33.140625" style="12" bestFit="1" customWidth="1"/>
    <col min="4" max="4" width="5" style="12" customWidth="1"/>
    <col min="5" max="5" width="15.42578125" style="12" customWidth="1"/>
    <col min="6" max="7" width="1.28515625" style="12" customWidth="1"/>
    <col min="8" max="8" width="12.42578125" style="12" customWidth="1"/>
    <col min="9" max="9" width="11.28515625" style="12" bestFit="1" customWidth="1"/>
    <col min="10" max="10" width="11.28515625" style="12" customWidth="1"/>
    <col min="11" max="11" width="8.85546875" style="12" customWidth="1"/>
    <col min="12" max="12" width="12.28515625" style="12" bestFit="1" customWidth="1"/>
    <col min="13" max="13" width="4.28515625" style="12" customWidth="1"/>
    <col min="14" max="16" width="24.140625" style="12" customWidth="1"/>
    <col min="17" max="16384" width="11.42578125" style="12"/>
  </cols>
  <sheetData>
    <row r="1" spans="1:16" ht="18" x14ac:dyDescent="0.25">
      <c r="A1" s="12"/>
      <c r="B1" s="172" t="s">
        <v>1256</v>
      </c>
      <c r="F1" s="15" t="s">
        <v>0</v>
      </c>
      <c r="G1" s="16"/>
      <c r="H1" s="16"/>
      <c r="I1" s="16"/>
      <c r="J1" s="15"/>
      <c r="K1" s="16"/>
      <c r="L1" s="16"/>
      <c r="M1" s="17"/>
      <c r="N1" s="17"/>
      <c r="O1" s="17"/>
      <c r="P1" s="17"/>
    </row>
    <row r="2" spans="1:16" ht="15" x14ac:dyDescent="0.25">
      <c r="A2" s="12"/>
      <c r="B2" s="173"/>
      <c r="F2" s="18" t="s">
        <v>75</v>
      </c>
      <c r="G2" s="16"/>
      <c r="H2" s="16"/>
      <c r="I2" s="16"/>
      <c r="J2" s="18"/>
      <c r="K2" s="16"/>
      <c r="L2" s="16"/>
      <c r="M2" s="19"/>
      <c r="N2" s="19"/>
      <c r="O2" s="19"/>
      <c r="P2" s="19"/>
    </row>
    <row r="3" spans="1:16" x14ac:dyDescent="0.2">
      <c r="A3" s="12"/>
      <c r="F3" s="19" t="str">
        <f>PRESIDENCIA!F3</f>
        <v xml:space="preserve"> QUINCENAL</v>
      </c>
      <c r="G3" s="16"/>
      <c r="H3" s="16"/>
      <c r="I3" s="16"/>
      <c r="J3" s="19"/>
      <c r="K3" s="16"/>
      <c r="L3" s="16"/>
    </row>
    <row r="4" spans="1:16" ht="1.5" customHeight="1" x14ac:dyDescent="0.2">
      <c r="A4" s="12"/>
      <c r="F4" s="49"/>
      <c r="G4" s="16"/>
      <c r="H4" s="16"/>
      <c r="I4" s="16"/>
      <c r="J4" s="49"/>
      <c r="K4" s="16"/>
      <c r="L4" s="16"/>
    </row>
    <row r="5" spans="1:16" x14ac:dyDescent="0.2">
      <c r="A5" s="12"/>
      <c r="B5" s="20" t="s">
        <v>960</v>
      </c>
      <c r="C5" s="20" t="s">
        <v>1</v>
      </c>
      <c r="D5" s="20"/>
      <c r="E5" s="20" t="s">
        <v>7</v>
      </c>
      <c r="F5" s="50" t="s">
        <v>2</v>
      </c>
      <c r="G5" s="50" t="s">
        <v>26</v>
      </c>
      <c r="H5" s="21" t="s">
        <v>2</v>
      </c>
      <c r="I5" s="21" t="s">
        <v>26</v>
      </c>
      <c r="J5" s="51" t="s">
        <v>31</v>
      </c>
      <c r="K5" s="21" t="s">
        <v>22</v>
      </c>
      <c r="L5" s="21" t="s">
        <v>3</v>
      </c>
      <c r="M5" s="20" t="s">
        <v>4</v>
      </c>
      <c r="N5" s="21" t="s">
        <v>491</v>
      </c>
      <c r="O5" s="21" t="s">
        <v>540</v>
      </c>
      <c r="P5" s="21" t="s">
        <v>541</v>
      </c>
    </row>
    <row r="6" spans="1:16" ht="1.5" customHeight="1" x14ac:dyDescent="0.2">
      <c r="A6" s="12"/>
      <c r="F6" s="44"/>
      <c r="G6" s="44"/>
    </row>
    <row r="7" spans="1:16" ht="38.25" x14ac:dyDescent="0.2">
      <c r="A7" s="12"/>
      <c r="B7" s="112" t="s">
        <v>1101</v>
      </c>
      <c r="C7" s="58" t="s">
        <v>130</v>
      </c>
      <c r="D7" s="58"/>
      <c r="E7" s="114" t="s">
        <v>421</v>
      </c>
      <c r="F7" s="77">
        <v>23787.57</v>
      </c>
      <c r="G7" s="95">
        <v>3639.86</v>
      </c>
      <c r="H7" s="6">
        <f t="shared" ref="H7:I7" si="0">+F7/2</f>
        <v>11893.785</v>
      </c>
      <c r="I7" s="6">
        <f t="shared" si="0"/>
        <v>1819.93</v>
      </c>
      <c r="J7" s="6"/>
      <c r="K7" s="6"/>
      <c r="L7" s="6">
        <f t="shared" ref="L7:L29" si="1">H7-I7+J7-K7</f>
        <v>10073.855</v>
      </c>
      <c r="M7" s="11"/>
      <c r="N7" s="139">
        <v>44470</v>
      </c>
      <c r="O7" s="139" t="s">
        <v>903</v>
      </c>
      <c r="P7" s="139" t="s">
        <v>904</v>
      </c>
    </row>
    <row r="8" spans="1:16" ht="24.75" customHeight="1" x14ac:dyDescent="0.2">
      <c r="A8" s="12"/>
      <c r="B8" s="131" t="s">
        <v>1102</v>
      </c>
      <c r="C8" s="58" t="s">
        <v>187</v>
      </c>
      <c r="D8" s="116"/>
      <c r="E8" s="114" t="s">
        <v>330</v>
      </c>
      <c r="F8" s="77">
        <v>6701.62</v>
      </c>
      <c r="G8" s="77">
        <v>201.62</v>
      </c>
      <c r="H8" s="6">
        <f t="shared" ref="H8:H23" si="2">+F8/2</f>
        <v>3350.81</v>
      </c>
      <c r="I8" s="6">
        <f t="shared" ref="I8:I23" si="3">+G8/2</f>
        <v>100.81</v>
      </c>
      <c r="J8" s="6"/>
      <c r="K8" s="25"/>
      <c r="L8" s="6">
        <f t="shared" si="1"/>
        <v>3250</v>
      </c>
      <c r="M8" s="11"/>
      <c r="N8" s="106">
        <v>42286</v>
      </c>
      <c r="O8" s="106"/>
      <c r="P8" s="106"/>
    </row>
    <row r="9" spans="1:16" ht="24.75" customHeight="1" x14ac:dyDescent="0.2">
      <c r="A9" s="12"/>
      <c r="B9" s="112" t="s">
        <v>1103</v>
      </c>
      <c r="C9" s="58" t="s">
        <v>317</v>
      </c>
      <c r="D9" s="116"/>
      <c r="E9" s="114" t="s">
        <v>318</v>
      </c>
      <c r="F9" s="77">
        <v>9017.01</v>
      </c>
      <c r="G9" s="77">
        <v>707.07</v>
      </c>
      <c r="H9" s="6">
        <f t="shared" si="2"/>
        <v>4508.5050000000001</v>
      </c>
      <c r="I9" s="6">
        <f t="shared" si="3"/>
        <v>353.53500000000003</v>
      </c>
      <c r="J9" s="6"/>
      <c r="K9" s="6"/>
      <c r="L9" s="6">
        <f t="shared" si="1"/>
        <v>4154.97</v>
      </c>
      <c r="M9" s="11"/>
      <c r="N9" s="139">
        <v>44028</v>
      </c>
      <c r="O9" s="139" t="s">
        <v>905</v>
      </c>
      <c r="P9" s="139" t="s">
        <v>316</v>
      </c>
    </row>
    <row r="10" spans="1:16" ht="24.75" customHeight="1" x14ac:dyDescent="0.2">
      <c r="A10" s="12"/>
      <c r="B10" s="131" t="s">
        <v>1104</v>
      </c>
      <c r="C10" s="58" t="s">
        <v>414</v>
      </c>
      <c r="D10" s="58"/>
      <c r="E10" s="117" t="s">
        <v>415</v>
      </c>
      <c r="F10" s="77">
        <v>8895.58</v>
      </c>
      <c r="G10" s="77">
        <v>693.86</v>
      </c>
      <c r="H10" s="6">
        <f t="shared" si="2"/>
        <v>4447.79</v>
      </c>
      <c r="I10" s="6">
        <f t="shared" si="3"/>
        <v>346.93</v>
      </c>
      <c r="J10" s="6"/>
      <c r="K10" s="6"/>
      <c r="L10" s="6">
        <f t="shared" si="1"/>
        <v>4100.8599999999997</v>
      </c>
      <c r="M10" s="11"/>
      <c r="N10" s="140">
        <v>44298</v>
      </c>
      <c r="O10" s="140" t="s">
        <v>906</v>
      </c>
      <c r="P10" s="140" t="s">
        <v>907</v>
      </c>
    </row>
    <row r="11" spans="1:16" ht="24.75" customHeight="1" x14ac:dyDescent="0.2">
      <c r="A11" s="12"/>
      <c r="B11" s="112" t="s">
        <v>1105</v>
      </c>
      <c r="C11" s="58" t="s">
        <v>231</v>
      </c>
      <c r="D11" s="116"/>
      <c r="E11" s="114" t="s">
        <v>300</v>
      </c>
      <c r="F11" s="77">
        <v>12088.69</v>
      </c>
      <c r="G11" s="77">
        <v>1185.45</v>
      </c>
      <c r="H11" s="6">
        <f t="shared" si="2"/>
        <v>6044.3450000000003</v>
      </c>
      <c r="I11" s="6">
        <f t="shared" si="3"/>
        <v>592.72500000000002</v>
      </c>
      <c r="J11" s="6"/>
      <c r="K11" s="6"/>
      <c r="L11" s="6">
        <f t="shared" si="1"/>
        <v>5451.62</v>
      </c>
      <c r="M11" s="11"/>
      <c r="N11" s="106">
        <v>38930</v>
      </c>
      <c r="O11" s="106" t="s">
        <v>908</v>
      </c>
      <c r="P11" s="106" t="s">
        <v>909</v>
      </c>
    </row>
    <row r="12" spans="1:16" ht="24.75" customHeight="1" x14ac:dyDescent="0.2">
      <c r="A12" s="12"/>
      <c r="B12" s="131" t="s">
        <v>1106</v>
      </c>
      <c r="C12" s="58" t="s">
        <v>223</v>
      </c>
      <c r="D12" s="116"/>
      <c r="E12" s="114" t="s">
        <v>82</v>
      </c>
      <c r="F12" s="77">
        <v>10032.4</v>
      </c>
      <c r="G12" s="77">
        <v>838.94</v>
      </c>
      <c r="H12" s="6">
        <f t="shared" si="2"/>
        <v>5016.2</v>
      </c>
      <c r="I12" s="6">
        <f t="shared" si="3"/>
        <v>419.47</v>
      </c>
      <c r="J12" s="6"/>
      <c r="K12" s="6"/>
      <c r="L12" s="6">
        <f t="shared" si="1"/>
        <v>4596.7299999999996</v>
      </c>
      <c r="M12" s="11"/>
      <c r="N12" s="106">
        <v>37469</v>
      </c>
      <c r="O12" s="106" t="s">
        <v>910</v>
      </c>
      <c r="P12" s="106" t="s">
        <v>911</v>
      </c>
    </row>
    <row r="13" spans="1:16" ht="24.75" customHeight="1" x14ac:dyDescent="0.2">
      <c r="A13" s="12"/>
      <c r="B13" s="112" t="s">
        <v>1107</v>
      </c>
      <c r="C13" s="58" t="s">
        <v>220</v>
      </c>
      <c r="D13" s="116"/>
      <c r="E13" s="114" t="s">
        <v>81</v>
      </c>
      <c r="F13" s="77">
        <v>9894.09</v>
      </c>
      <c r="G13" s="77">
        <v>816.81</v>
      </c>
      <c r="H13" s="6">
        <f t="shared" si="2"/>
        <v>4947.0450000000001</v>
      </c>
      <c r="I13" s="6">
        <f t="shared" si="3"/>
        <v>408.40499999999997</v>
      </c>
      <c r="J13" s="6"/>
      <c r="K13" s="6"/>
      <c r="L13" s="6">
        <f t="shared" si="1"/>
        <v>4538.6400000000003</v>
      </c>
      <c r="M13" s="11"/>
      <c r="N13" s="106">
        <v>42278</v>
      </c>
      <c r="O13" s="106" t="s">
        <v>912</v>
      </c>
      <c r="P13" s="106" t="s">
        <v>913</v>
      </c>
    </row>
    <row r="14" spans="1:16" ht="24.75" customHeight="1" x14ac:dyDescent="0.2">
      <c r="A14" s="12"/>
      <c r="B14" s="131" t="s">
        <v>1108</v>
      </c>
      <c r="C14" s="58" t="s">
        <v>423</v>
      </c>
      <c r="D14" s="58"/>
      <c r="E14" s="114" t="s">
        <v>381</v>
      </c>
      <c r="F14" s="77">
        <v>6125.98</v>
      </c>
      <c r="G14" s="95">
        <v>97.9</v>
      </c>
      <c r="H14" s="6">
        <f t="shared" si="2"/>
        <v>3062.99</v>
      </c>
      <c r="I14" s="6">
        <f t="shared" si="3"/>
        <v>48.95</v>
      </c>
      <c r="J14" s="6"/>
      <c r="K14" s="6"/>
      <c r="L14" s="6">
        <f t="shared" si="1"/>
        <v>3014.04</v>
      </c>
      <c r="M14" s="11"/>
      <c r="N14" s="139">
        <v>44470</v>
      </c>
      <c r="O14" s="139" t="s">
        <v>914</v>
      </c>
      <c r="P14" s="139" t="s">
        <v>915</v>
      </c>
    </row>
    <row r="15" spans="1:16" ht="24.75" customHeight="1" x14ac:dyDescent="0.2">
      <c r="A15" s="12"/>
      <c r="B15" s="112" t="s">
        <v>1109</v>
      </c>
      <c r="C15" s="58" t="s">
        <v>296</v>
      </c>
      <c r="D15" s="116"/>
      <c r="E15" s="114" t="s">
        <v>311</v>
      </c>
      <c r="F15" s="77">
        <v>7735.75</v>
      </c>
      <c r="G15" s="77">
        <v>567.66999999999996</v>
      </c>
      <c r="H15" s="6">
        <f t="shared" si="2"/>
        <v>3867.875</v>
      </c>
      <c r="I15" s="6">
        <f t="shared" si="3"/>
        <v>283.83499999999998</v>
      </c>
      <c r="J15" s="6"/>
      <c r="K15" s="6"/>
      <c r="L15" s="6">
        <f t="shared" si="1"/>
        <v>3584.04</v>
      </c>
      <c r="M15" s="11"/>
      <c r="N15" s="106">
        <v>43374</v>
      </c>
      <c r="O15" s="106" t="s">
        <v>916</v>
      </c>
      <c r="P15" s="106" t="s">
        <v>917</v>
      </c>
    </row>
    <row r="16" spans="1:16" ht="24.75" customHeight="1" x14ac:dyDescent="0.2">
      <c r="A16" s="12"/>
      <c r="B16" s="131" t="s">
        <v>1110</v>
      </c>
      <c r="C16" s="58" t="s">
        <v>409</v>
      </c>
      <c r="D16" s="116"/>
      <c r="E16" s="114" t="s">
        <v>83</v>
      </c>
      <c r="F16" s="77">
        <v>12088.69</v>
      </c>
      <c r="G16" s="77">
        <v>1185.45</v>
      </c>
      <c r="H16" s="6">
        <f t="shared" si="2"/>
        <v>6044.3450000000003</v>
      </c>
      <c r="I16" s="6">
        <f t="shared" si="3"/>
        <v>592.72500000000002</v>
      </c>
      <c r="J16" s="6"/>
      <c r="K16" s="6"/>
      <c r="L16" s="6">
        <f t="shared" si="1"/>
        <v>5451.62</v>
      </c>
      <c r="M16" s="11"/>
      <c r="N16" s="106">
        <v>37956</v>
      </c>
      <c r="O16" s="106" t="s">
        <v>918</v>
      </c>
      <c r="P16" s="106" t="s">
        <v>919</v>
      </c>
    </row>
    <row r="17" spans="1:16" ht="24.75" customHeight="1" x14ac:dyDescent="0.2">
      <c r="A17" s="12"/>
      <c r="B17" s="112" t="s">
        <v>1111</v>
      </c>
      <c r="C17" s="58" t="s">
        <v>213</v>
      </c>
      <c r="D17" s="116"/>
      <c r="E17" s="114" t="s">
        <v>478</v>
      </c>
      <c r="F17" s="77">
        <v>10133.68</v>
      </c>
      <c r="G17" s="77">
        <v>855.14</v>
      </c>
      <c r="H17" s="6">
        <f t="shared" si="2"/>
        <v>5066.84</v>
      </c>
      <c r="I17" s="6">
        <f t="shared" si="3"/>
        <v>427.57</v>
      </c>
      <c r="J17" s="6"/>
      <c r="K17" s="6"/>
      <c r="L17" s="6">
        <f t="shared" si="1"/>
        <v>4639.2700000000004</v>
      </c>
      <c r="M17" s="11"/>
      <c r="N17" s="106">
        <v>43374</v>
      </c>
      <c r="O17" s="106" t="s">
        <v>920</v>
      </c>
      <c r="P17" s="106" t="s">
        <v>124</v>
      </c>
    </row>
    <row r="18" spans="1:16" ht="24.75" customHeight="1" x14ac:dyDescent="0.2">
      <c r="A18" s="12"/>
      <c r="B18" s="131" t="s">
        <v>1112</v>
      </c>
      <c r="C18" s="58" t="s">
        <v>153</v>
      </c>
      <c r="D18" s="116"/>
      <c r="E18" s="114" t="s">
        <v>394</v>
      </c>
      <c r="F18" s="77">
        <v>10111.709999999999</v>
      </c>
      <c r="G18" s="77">
        <v>851.63</v>
      </c>
      <c r="H18" s="6">
        <f t="shared" si="2"/>
        <v>5055.8549999999996</v>
      </c>
      <c r="I18" s="6">
        <f t="shared" si="3"/>
        <v>425.815</v>
      </c>
      <c r="J18" s="6"/>
      <c r="K18" s="6">
        <v>0</v>
      </c>
      <c r="L18" s="6">
        <f t="shared" si="1"/>
        <v>4630.04</v>
      </c>
      <c r="M18" s="11"/>
      <c r="N18" s="106">
        <v>42278</v>
      </c>
      <c r="O18" s="106" t="s">
        <v>921</v>
      </c>
      <c r="P18" s="106" t="s">
        <v>922</v>
      </c>
    </row>
    <row r="19" spans="1:16" ht="24.75" customHeight="1" x14ac:dyDescent="0.2">
      <c r="A19" s="12"/>
      <c r="B19" s="112" t="s">
        <v>1113</v>
      </c>
      <c r="C19" s="58" t="s">
        <v>181</v>
      </c>
      <c r="D19" s="58"/>
      <c r="E19" s="114" t="s">
        <v>320</v>
      </c>
      <c r="F19" s="77">
        <v>6535.64</v>
      </c>
      <c r="G19" s="77">
        <v>183.56</v>
      </c>
      <c r="H19" s="6">
        <f t="shared" si="2"/>
        <v>3267.82</v>
      </c>
      <c r="I19" s="6">
        <f t="shared" si="3"/>
        <v>91.78</v>
      </c>
      <c r="J19" s="6"/>
      <c r="K19" s="6"/>
      <c r="L19" s="6">
        <f t="shared" si="1"/>
        <v>3176.04</v>
      </c>
      <c r="M19" s="11"/>
      <c r="N19" s="106">
        <v>36892</v>
      </c>
      <c r="O19" s="106" t="s">
        <v>923</v>
      </c>
      <c r="P19" s="106" t="s">
        <v>924</v>
      </c>
    </row>
    <row r="20" spans="1:16" ht="24.75" customHeight="1" x14ac:dyDescent="0.2">
      <c r="A20" s="12"/>
      <c r="B20" s="131" t="s">
        <v>1114</v>
      </c>
      <c r="C20" s="58" t="s">
        <v>227</v>
      </c>
      <c r="D20" s="116"/>
      <c r="E20" s="114" t="s">
        <v>86</v>
      </c>
      <c r="F20" s="77">
        <v>12088.69</v>
      </c>
      <c r="G20" s="77">
        <v>1185.45</v>
      </c>
      <c r="H20" s="6">
        <f t="shared" si="2"/>
        <v>6044.3450000000003</v>
      </c>
      <c r="I20" s="6">
        <f t="shared" si="3"/>
        <v>592.72500000000002</v>
      </c>
      <c r="J20" s="6"/>
      <c r="K20" s="6"/>
      <c r="L20" s="6">
        <f t="shared" si="1"/>
        <v>5451.62</v>
      </c>
      <c r="M20" s="11"/>
      <c r="N20" s="106">
        <v>37257</v>
      </c>
      <c r="O20" s="106" t="s">
        <v>925</v>
      </c>
      <c r="P20" s="106" t="s">
        <v>926</v>
      </c>
    </row>
    <row r="21" spans="1:16" ht="28.5" customHeight="1" x14ac:dyDescent="0.2">
      <c r="A21" s="12"/>
      <c r="B21" s="112" t="s">
        <v>1115</v>
      </c>
      <c r="C21" s="58" t="s">
        <v>494</v>
      </c>
      <c r="D21" s="116"/>
      <c r="E21" s="113" t="s">
        <v>311</v>
      </c>
      <c r="F21" s="77">
        <v>7735.75</v>
      </c>
      <c r="G21" s="77">
        <v>567.66999999999996</v>
      </c>
      <c r="H21" s="77">
        <f>F21/2</f>
        <v>3867.875</v>
      </c>
      <c r="I21" s="77">
        <f>G21/2</f>
        <v>283.83499999999998</v>
      </c>
      <c r="J21" s="77"/>
      <c r="K21" s="77"/>
      <c r="L21" s="77">
        <f t="shared" ref="L21" si="4">H21-I21+J21-K21</f>
        <v>3584.04</v>
      </c>
      <c r="M21" s="11"/>
      <c r="N21" s="106">
        <v>44485</v>
      </c>
      <c r="O21" s="106" t="s">
        <v>927</v>
      </c>
      <c r="P21" s="106" t="s">
        <v>495</v>
      </c>
    </row>
    <row r="22" spans="1:16" ht="24.75" customHeight="1" x14ac:dyDescent="0.2">
      <c r="A22" s="12"/>
      <c r="B22" s="131" t="s">
        <v>1116</v>
      </c>
      <c r="C22" s="58" t="s">
        <v>225</v>
      </c>
      <c r="D22" s="116"/>
      <c r="E22" s="114" t="s">
        <v>84</v>
      </c>
      <c r="F22" s="77">
        <v>12088.69</v>
      </c>
      <c r="G22" s="77">
        <v>1185.45</v>
      </c>
      <c r="H22" s="6">
        <f t="shared" si="2"/>
        <v>6044.3450000000003</v>
      </c>
      <c r="I22" s="6">
        <f t="shared" si="3"/>
        <v>592.72500000000002</v>
      </c>
      <c r="J22" s="6"/>
      <c r="K22" s="6"/>
      <c r="L22" s="6">
        <f t="shared" si="1"/>
        <v>5451.62</v>
      </c>
      <c r="M22" s="11"/>
      <c r="N22" s="106">
        <v>39664</v>
      </c>
      <c r="O22" s="106" t="s">
        <v>928</v>
      </c>
      <c r="P22" s="106" t="s">
        <v>929</v>
      </c>
    </row>
    <row r="23" spans="1:16" ht="24.75" customHeight="1" x14ac:dyDescent="0.2">
      <c r="A23" s="12"/>
      <c r="B23" s="112" t="s">
        <v>1117</v>
      </c>
      <c r="C23" s="112" t="s">
        <v>286</v>
      </c>
      <c r="D23" s="112"/>
      <c r="E23" s="114" t="s">
        <v>363</v>
      </c>
      <c r="F23" s="77">
        <v>5780.94</v>
      </c>
      <c r="G23" s="95">
        <v>60.34</v>
      </c>
      <c r="H23" s="6">
        <f t="shared" si="2"/>
        <v>2890.47</v>
      </c>
      <c r="I23" s="6">
        <f t="shared" si="3"/>
        <v>30.17</v>
      </c>
      <c r="J23" s="6"/>
      <c r="K23" s="6"/>
      <c r="L23" s="6">
        <f t="shared" si="1"/>
        <v>2860.2999999999997</v>
      </c>
      <c r="M23" s="11"/>
      <c r="N23" s="106">
        <v>43467</v>
      </c>
      <c r="O23" s="106" t="s">
        <v>930</v>
      </c>
      <c r="P23" s="106" t="s">
        <v>285</v>
      </c>
    </row>
    <row r="24" spans="1:16" ht="24.75" customHeight="1" x14ac:dyDescent="0.2">
      <c r="A24" s="12"/>
      <c r="B24" s="131" t="s">
        <v>1118</v>
      </c>
      <c r="C24" s="58" t="s">
        <v>417</v>
      </c>
      <c r="D24" s="58"/>
      <c r="E24" s="117" t="s">
        <v>415</v>
      </c>
      <c r="F24" s="77">
        <v>8895.58</v>
      </c>
      <c r="G24" s="77">
        <v>693.86</v>
      </c>
      <c r="H24" s="6">
        <f t="shared" ref="H24:H37" si="5">+F24/2</f>
        <v>4447.79</v>
      </c>
      <c r="I24" s="6">
        <f t="shared" ref="I24:I37" si="6">+G24/2</f>
        <v>346.93</v>
      </c>
      <c r="J24" s="6"/>
      <c r="K24" s="6"/>
      <c r="L24" s="6">
        <f t="shared" si="1"/>
        <v>4100.8599999999997</v>
      </c>
      <c r="M24" s="11"/>
      <c r="N24" s="140">
        <v>43857</v>
      </c>
      <c r="O24" s="140" t="s">
        <v>931</v>
      </c>
      <c r="P24" s="140" t="s">
        <v>932</v>
      </c>
    </row>
    <row r="25" spans="1:16" ht="24.75" customHeight="1" x14ac:dyDescent="0.2">
      <c r="A25" s="12"/>
      <c r="B25" s="112" t="s">
        <v>1119</v>
      </c>
      <c r="C25" s="58" t="s">
        <v>217</v>
      </c>
      <c r="D25" s="116"/>
      <c r="E25" s="114" t="s">
        <v>79</v>
      </c>
      <c r="F25" s="77">
        <v>19972.72</v>
      </c>
      <c r="G25" s="77">
        <v>2972.72</v>
      </c>
      <c r="H25" s="6">
        <f t="shared" si="5"/>
        <v>9986.36</v>
      </c>
      <c r="I25" s="6">
        <f t="shared" si="6"/>
        <v>1486.36</v>
      </c>
      <c r="J25" s="6"/>
      <c r="K25" s="6"/>
      <c r="L25" s="6">
        <f t="shared" si="1"/>
        <v>8500</v>
      </c>
      <c r="M25" s="11"/>
      <c r="N25" s="106">
        <v>43374</v>
      </c>
      <c r="O25" s="106" t="s">
        <v>933</v>
      </c>
      <c r="P25" s="106" t="s">
        <v>934</v>
      </c>
    </row>
    <row r="26" spans="1:16" ht="24.75" customHeight="1" x14ac:dyDescent="0.2">
      <c r="A26" s="12"/>
      <c r="B26" s="131" t="s">
        <v>1120</v>
      </c>
      <c r="C26" s="58" t="s">
        <v>214</v>
      </c>
      <c r="D26" s="116"/>
      <c r="E26" s="114" t="s">
        <v>76</v>
      </c>
      <c r="F26" s="77">
        <v>19626.599999999999</v>
      </c>
      <c r="G26" s="77">
        <v>2751.08</v>
      </c>
      <c r="H26" s="6">
        <f t="shared" si="5"/>
        <v>9813.2999999999993</v>
      </c>
      <c r="I26" s="6">
        <f t="shared" si="6"/>
        <v>1375.54</v>
      </c>
      <c r="J26" s="6"/>
      <c r="K26" s="6"/>
      <c r="L26" s="6">
        <f t="shared" si="1"/>
        <v>8437.7599999999984</v>
      </c>
      <c r="M26" s="11"/>
      <c r="N26" s="106">
        <v>37174</v>
      </c>
      <c r="O26" s="106" t="s">
        <v>935</v>
      </c>
      <c r="P26" s="106" t="s">
        <v>936</v>
      </c>
    </row>
    <row r="27" spans="1:16" ht="24.75" customHeight="1" x14ac:dyDescent="0.2">
      <c r="A27" s="12"/>
      <c r="B27" s="112" t="s">
        <v>1121</v>
      </c>
      <c r="C27" s="58" t="s">
        <v>234</v>
      </c>
      <c r="D27" s="116"/>
      <c r="E27" s="114" t="s">
        <v>418</v>
      </c>
      <c r="F27" s="77">
        <v>8895.58</v>
      </c>
      <c r="G27" s="77">
        <v>693.86</v>
      </c>
      <c r="H27" s="6">
        <f t="shared" si="5"/>
        <v>4447.79</v>
      </c>
      <c r="I27" s="6">
        <f t="shared" si="6"/>
        <v>346.93</v>
      </c>
      <c r="J27" s="6"/>
      <c r="K27" s="6"/>
      <c r="L27" s="6">
        <f t="shared" si="1"/>
        <v>4100.8599999999997</v>
      </c>
      <c r="M27" s="11"/>
      <c r="N27" s="106">
        <v>43374</v>
      </c>
      <c r="O27" s="106" t="s">
        <v>937</v>
      </c>
      <c r="P27" s="106" t="s">
        <v>938</v>
      </c>
    </row>
    <row r="28" spans="1:16" ht="24.75" customHeight="1" x14ac:dyDescent="0.2">
      <c r="A28" s="12"/>
      <c r="B28" s="131" t="s">
        <v>1122</v>
      </c>
      <c r="C28" s="58" t="s">
        <v>222</v>
      </c>
      <c r="D28" s="116"/>
      <c r="E28" s="114" t="s">
        <v>308</v>
      </c>
      <c r="F28" s="77">
        <v>9894.09</v>
      </c>
      <c r="G28" s="77">
        <v>816.81</v>
      </c>
      <c r="H28" s="6">
        <f t="shared" si="5"/>
        <v>4947.0450000000001</v>
      </c>
      <c r="I28" s="6">
        <f t="shared" si="6"/>
        <v>408.40499999999997</v>
      </c>
      <c r="J28" s="6"/>
      <c r="K28" s="6"/>
      <c r="L28" s="6">
        <f t="shared" si="1"/>
        <v>4538.6400000000003</v>
      </c>
      <c r="M28" s="11"/>
      <c r="N28" s="139">
        <v>42278</v>
      </c>
      <c r="O28" s="139" t="s">
        <v>939</v>
      </c>
      <c r="P28" s="139" t="s">
        <v>940</v>
      </c>
    </row>
    <row r="29" spans="1:16" ht="24.75" customHeight="1" x14ac:dyDescent="0.2">
      <c r="A29" s="12"/>
      <c r="B29" s="112" t="s">
        <v>1123</v>
      </c>
      <c r="C29" s="58" t="s">
        <v>498</v>
      </c>
      <c r="D29" s="116"/>
      <c r="E29" s="114" t="s">
        <v>415</v>
      </c>
      <c r="F29" s="77">
        <v>8895.58</v>
      </c>
      <c r="G29" s="77">
        <v>693.86</v>
      </c>
      <c r="H29" s="6">
        <f t="shared" si="5"/>
        <v>4447.79</v>
      </c>
      <c r="I29" s="6">
        <f t="shared" si="6"/>
        <v>346.93</v>
      </c>
      <c r="J29" s="6"/>
      <c r="K29" s="6"/>
      <c r="L29" s="6">
        <f t="shared" si="1"/>
        <v>4100.8599999999997</v>
      </c>
      <c r="M29" s="11"/>
      <c r="N29" s="139">
        <v>44494</v>
      </c>
      <c r="O29" s="139" t="s">
        <v>941</v>
      </c>
      <c r="P29" s="139" t="s">
        <v>942</v>
      </c>
    </row>
    <row r="30" spans="1:16" ht="24.75" customHeight="1" x14ac:dyDescent="0.2">
      <c r="A30" s="12"/>
      <c r="B30" s="131" t="s">
        <v>1124</v>
      </c>
      <c r="C30" t="s">
        <v>475</v>
      </c>
      <c r="D30" s="116"/>
      <c r="E30" s="114"/>
      <c r="F30" s="77"/>
      <c r="G30" s="77"/>
      <c r="H30" s="6">
        <f t="shared" si="5"/>
        <v>0</v>
      </c>
      <c r="I30" s="6">
        <f t="shared" si="6"/>
        <v>0</v>
      </c>
      <c r="J30" s="6"/>
      <c r="K30" s="6"/>
      <c r="L30" s="6"/>
      <c r="M30" s="11"/>
      <c r="N30" s="140">
        <v>44109</v>
      </c>
      <c r="O30" s="140" t="s">
        <v>1261</v>
      </c>
      <c r="P30" s="140" t="s">
        <v>1262</v>
      </c>
    </row>
    <row r="31" spans="1:16" ht="24.75" customHeight="1" x14ac:dyDescent="0.2">
      <c r="A31" s="12"/>
      <c r="B31" s="112" t="s">
        <v>1125</v>
      </c>
      <c r="C31" s="58" t="s">
        <v>419</v>
      </c>
      <c r="D31" s="58"/>
      <c r="E31" s="117" t="s">
        <v>321</v>
      </c>
      <c r="F31" s="77">
        <v>6879</v>
      </c>
      <c r="G31" s="77">
        <v>220.92</v>
      </c>
      <c r="H31" s="6">
        <f t="shared" si="5"/>
        <v>3439.5</v>
      </c>
      <c r="I31" s="6">
        <f t="shared" si="6"/>
        <v>110.46</v>
      </c>
      <c r="J31" s="6"/>
      <c r="K31" s="6"/>
      <c r="L31" s="6">
        <f t="shared" ref="L31:L37" si="7">H31-I31+J31-K31</f>
        <v>3329.04</v>
      </c>
      <c r="M31" s="11"/>
      <c r="N31" s="140">
        <v>44039</v>
      </c>
      <c r="O31" s="140" t="s">
        <v>943</v>
      </c>
      <c r="P31" s="140" t="s">
        <v>944</v>
      </c>
    </row>
    <row r="32" spans="1:16" ht="24.75" customHeight="1" x14ac:dyDescent="0.2">
      <c r="A32" s="12"/>
      <c r="B32" s="131" t="s">
        <v>1126</v>
      </c>
      <c r="C32" s="58" t="s">
        <v>226</v>
      </c>
      <c r="D32" s="116"/>
      <c r="E32" s="114" t="s">
        <v>85</v>
      </c>
      <c r="F32" s="77">
        <v>12088.69</v>
      </c>
      <c r="G32" s="77">
        <v>1185.45</v>
      </c>
      <c r="H32" s="6">
        <f t="shared" si="5"/>
        <v>6044.3450000000003</v>
      </c>
      <c r="I32" s="6">
        <f t="shared" si="6"/>
        <v>592.72500000000002</v>
      </c>
      <c r="J32" s="6"/>
      <c r="K32" s="6"/>
      <c r="L32" s="6">
        <f t="shared" si="7"/>
        <v>5451.62</v>
      </c>
      <c r="M32" s="11"/>
      <c r="N32" s="106">
        <v>40179</v>
      </c>
      <c r="O32" s="106" t="s">
        <v>945</v>
      </c>
      <c r="P32" s="106" t="s">
        <v>946</v>
      </c>
    </row>
    <row r="33" spans="1:16" ht="24.75" customHeight="1" x14ac:dyDescent="0.2">
      <c r="A33" s="12"/>
      <c r="B33" s="112" t="s">
        <v>1127</v>
      </c>
      <c r="C33" s="58" t="s">
        <v>422</v>
      </c>
      <c r="D33" s="58"/>
      <c r="E33" s="117" t="s">
        <v>96</v>
      </c>
      <c r="F33" s="77">
        <v>8895.58</v>
      </c>
      <c r="G33" s="95">
        <v>693.86</v>
      </c>
      <c r="H33" s="6">
        <f t="shared" si="5"/>
        <v>4447.79</v>
      </c>
      <c r="I33" s="6">
        <f t="shared" si="6"/>
        <v>346.93</v>
      </c>
      <c r="J33" s="6"/>
      <c r="K33" s="6"/>
      <c r="L33" s="6">
        <f t="shared" si="7"/>
        <v>4100.8599999999997</v>
      </c>
      <c r="M33" s="11"/>
      <c r="N33" s="140">
        <v>44396</v>
      </c>
      <c r="O33" s="140" t="s">
        <v>947</v>
      </c>
      <c r="P33" s="140" t="s">
        <v>948</v>
      </c>
    </row>
    <row r="34" spans="1:16" ht="24.75" customHeight="1" x14ac:dyDescent="0.2">
      <c r="A34" s="12"/>
      <c r="B34" s="131" t="s">
        <v>1128</v>
      </c>
      <c r="C34" s="58" t="s">
        <v>236</v>
      </c>
      <c r="D34" s="116"/>
      <c r="E34" s="114" t="s">
        <v>89</v>
      </c>
      <c r="F34" s="77">
        <v>12088.69</v>
      </c>
      <c r="G34" s="77">
        <v>1185.45</v>
      </c>
      <c r="H34" s="6">
        <f t="shared" si="5"/>
        <v>6044.3450000000003</v>
      </c>
      <c r="I34" s="6">
        <f t="shared" si="6"/>
        <v>592.72500000000002</v>
      </c>
      <c r="J34" s="6"/>
      <c r="K34" s="6"/>
      <c r="L34" s="6">
        <f t="shared" si="7"/>
        <v>5451.62</v>
      </c>
      <c r="M34" s="11"/>
      <c r="N34" s="106">
        <v>39234</v>
      </c>
      <c r="O34" s="106" t="s">
        <v>949</v>
      </c>
      <c r="P34" s="106" t="s">
        <v>950</v>
      </c>
    </row>
    <row r="35" spans="1:16" ht="24.75" customHeight="1" x14ac:dyDescent="0.2">
      <c r="A35" s="12"/>
      <c r="B35" s="112" t="s">
        <v>1129</v>
      </c>
      <c r="C35" s="58" t="s">
        <v>271</v>
      </c>
      <c r="D35" s="116"/>
      <c r="E35" s="114" t="s">
        <v>416</v>
      </c>
      <c r="F35" s="77">
        <v>9657.48</v>
      </c>
      <c r="G35" s="77">
        <v>778.95</v>
      </c>
      <c r="H35" s="6">
        <f t="shared" si="5"/>
        <v>4828.74</v>
      </c>
      <c r="I35" s="6">
        <f t="shared" si="6"/>
        <v>389.47500000000002</v>
      </c>
      <c r="J35" s="6"/>
      <c r="K35" s="6"/>
      <c r="L35" s="6">
        <f t="shared" si="7"/>
        <v>4439.2649999999994</v>
      </c>
      <c r="M35" s="11"/>
      <c r="N35" s="106">
        <v>42291</v>
      </c>
      <c r="O35" s="106" t="s">
        <v>951</v>
      </c>
      <c r="P35" s="106" t="s">
        <v>952</v>
      </c>
    </row>
    <row r="36" spans="1:16" ht="24.75" customHeight="1" x14ac:dyDescent="0.2">
      <c r="A36" s="12"/>
      <c r="B36" s="131" t="s">
        <v>1130</v>
      </c>
      <c r="C36" s="58" t="s">
        <v>503</v>
      </c>
      <c r="D36" s="116"/>
      <c r="E36" s="114" t="s">
        <v>504</v>
      </c>
      <c r="F36" s="77">
        <v>19972.72</v>
      </c>
      <c r="G36" s="77">
        <v>2972.72</v>
      </c>
      <c r="H36" s="6">
        <f t="shared" ref="H36" si="8">+F36/2</f>
        <v>9986.36</v>
      </c>
      <c r="I36" s="6">
        <f t="shared" ref="I36" si="9">+G36/2</f>
        <v>1486.36</v>
      </c>
      <c r="J36" s="6"/>
      <c r="K36" s="6"/>
      <c r="L36" s="6">
        <f t="shared" ref="L36" si="10">H36-I36+J36-K36</f>
        <v>8500</v>
      </c>
      <c r="M36" s="11"/>
      <c r="N36" s="106">
        <v>44501</v>
      </c>
      <c r="O36" s="106" t="s">
        <v>953</v>
      </c>
      <c r="P36" s="106" t="s">
        <v>954</v>
      </c>
    </row>
    <row r="37" spans="1:16" ht="24.95" customHeight="1" x14ac:dyDescent="0.2">
      <c r="A37" s="12"/>
      <c r="B37" s="112" t="s">
        <v>1131</v>
      </c>
      <c r="C37" s="58" t="s">
        <v>159</v>
      </c>
      <c r="D37" s="116"/>
      <c r="E37" s="114" t="s">
        <v>320</v>
      </c>
      <c r="F37" s="77">
        <v>8971.2000000000007</v>
      </c>
      <c r="G37" s="77">
        <v>702.09</v>
      </c>
      <c r="H37" s="6">
        <f t="shared" si="5"/>
        <v>4485.6000000000004</v>
      </c>
      <c r="I37" s="6">
        <f t="shared" si="6"/>
        <v>351.04500000000002</v>
      </c>
      <c r="J37" s="6"/>
      <c r="K37" s="6"/>
      <c r="L37" s="6">
        <f t="shared" si="7"/>
        <v>4134.5550000000003</v>
      </c>
      <c r="M37" s="11"/>
      <c r="N37" s="106">
        <v>39234</v>
      </c>
      <c r="O37" s="106" t="s">
        <v>955</v>
      </c>
      <c r="P37" s="106" t="s">
        <v>956</v>
      </c>
    </row>
    <row r="38" spans="1:16" ht="21.95" customHeight="1" x14ac:dyDescent="0.2">
      <c r="A38" s="12"/>
      <c r="E38" s="29" t="s">
        <v>94</v>
      </c>
      <c r="F38" s="47">
        <f t="shared" ref="F38:L38" si="11">SUM(F7:F37)</f>
        <v>325575.98999999993</v>
      </c>
      <c r="G38" s="47">
        <f t="shared" si="11"/>
        <v>31185.500000000004</v>
      </c>
      <c r="H38" s="30">
        <f t="shared" si="11"/>
        <v>162787.99499999997</v>
      </c>
      <c r="I38" s="30">
        <f t="shared" si="11"/>
        <v>15592.750000000002</v>
      </c>
      <c r="J38" s="30">
        <f t="shared" si="11"/>
        <v>0</v>
      </c>
      <c r="K38" s="30">
        <f t="shared" si="11"/>
        <v>0</v>
      </c>
      <c r="L38" s="30">
        <f t="shared" si="11"/>
        <v>147195.24499999997</v>
      </c>
    </row>
    <row r="39" spans="1:16" x14ac:dyDescent="0.2">
      <c r="A39" s="12"/>
      <c r="B39" s="13"/>
      <c r="C39" s="14"/>
      <c r="D39" s="14"/>
      <c r="E39" s="24"/>
      <c r="F39" s="6"/>
      <c r="G39" s="6"/>
      <c r="H39" s="6"/>
      <c r="I39" s="6"/>
      <c r="J39" s="6"/>
      <c r="K39" s="6"/>
      <c r="L39" s="6"/>
    </row>
    <row r="40" spans="1:16" x14ac:dyDescent="0.2">
      <c r="A40" s="12"/>
      <c r="B40" s="13"/>
      <c r="C40" s="14"/>
      <c r="D40" s="14"/>
      <c r="E40" s="24"/>
      <c r="F40" s="6"/>
      <c r="G40" s="6"/>
      <c r="H40" s="6"/>
      <c r="I40" s="6"/>
      <c r="J40" s="6"/>
      <c r="K40" s="6"/>
      <c r="L40" s="6"/>
    </row>
    <row r="41" spans="1:16" x14ac:dyDescent="0.2">
      <c r="A41" s="12"/>
      <c r="B41" s="13"/>
      <c r="C41" s="14"/>
      <c r="D41" s="14"/>
      <c r="E41" s="24"/>
      <c r="F41" s="6"/>
      <c r="G41" s="6"/>
      <c r="H41" s="6"/>
      <c r="I41" s="6"/>
      <c r="J41" s="6"/>
      <c r="K41" s="6"/>
      <c r="L41" s="6"/>
    </row>
    <row r="42" spans="1:16" x14ac:dyDescent="0.2">
      <c r="A42" s="12"/>
      <c r="B42" s="13"/>
      <c r="C42" s="14"/>
      <c r="D42" s="14"/>
      <c r="E42" s="24"/>
      <c r="F42" s="6"/>
      <c r="G42" s="6"/>
      <c r="H42" s="6"/>
      <c r="I42" s="6"/>
      <c r="J42" s="6"/>
      <c r="K42" s="6"/>
      <c r="L42" s="6"/>
    </row>
    <row r="43" spans="1:16" x14ac:dyDescent="0.2">
      <c r="A43" s="12"/>
    </row>
    <row r="44" spans="1:16" x14ac:dyDescent="0.2">
      <c r="A44" s="12"/>
    </row>
    <row r="45" spans="1:16" x14ac:dyDescent="0.2">
      <c r="A45" s="12"/>
    </row>
    <row r="46" spans="1:16" ht="24.95" customHeight="1" x14ac:dyDescent="0.2">
      <c r="A46" s="12"/>
      <c r="B46" s="96"/>
      <c r="C46" s="96"/>
      <c r="D46" s="97"/>
      <c r="E46" s="97"/>
      <c r="F46" s="77"/>
      <c r="G46" s="77"/>
      <c r="H46" s="77"/>
      <c r="I46" s="6"/>
      <c r="J46" s="6"/>
      <c r="K46" s="77"/>
      <c r="L46" s="77"/>
      <c r="M46" s="77"/>
      <c r="N46" s="77"/>
      <c r="O46" s="77"/>
      <c r="P46" s="77"/>
    </row>
    <row r="47" spans="1:16" x14ac:dyDescent="0.2">
      <c r="A47" s="12"/>
    </row>
    <row r="48" spans="1:16" x14ac:dyDescent="0.2">
      <c r="A48" s="12"/>
    </row>
    <row r="49" spans="1:1" x14ac:dyDescent="0.2">
      <c r="A49" s="12"/>
    </row>
    <row r="50" spans="1:1" x14ac:dyDescent="0.2">
      <c r="A50" s="12"/>
    </row>
    <row r="51" spans="1:1" x14ac:dyDescent="0.2">
      <c r="A51" s="12"/>
    </row>
    <row r="52" spans="1:1" x14ac:dyDescent="0.2">
      <c r="A52" s="12"/>
    </row>
    <row r="53" spans="1: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2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2"/>
    </row>
    <row r="61" spans="1:1" x14ac:dyDescent="0.2">
      <c r="A61" s="12"/>
    </row>
    <row r="62" spans="1:1" x14ac:dyDescent="0.2">
      <c r="A62" s="12"/>
    </row>
    <row r="66" spans="1:1" x14ac:dyDescent="0.2">
      <c r="A66" s="12"/>
    </row>
  </sheetData>
  <sortState ref="A7:K38">
    <sortCondition ref="C7:C38"/>
  </sortState>
  <mergeCells count="1">
    <mergeCell ref="B1:B2"/>
  </mergeCells>
  <phoneticPr fontId="0" type="noConversion"/>
  <pageMargins left="0.15748031496062992" right="0.27559055118110237" top="0.19685039370078741" bottom="0.51181102362204722" header="0.11811023622047245" footer="0"/>
  <pageSetup scale="66" fitToHeight="2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3"/>
    <pageSetUpPr fitToPage="1"/>
  </sheetPr>
  <dimension ref="A1:Z43"/>
  <sheetViews>
    <sheetView topLeftCell="A4" zoomScale="70" zoomScaleNormal="70" workbookViewId="0">
      <selection activeCell="P7" sqref="P7:P40"/>
    </sheetView>
  </sheetViews>
  <sheetFormatPr baseColWidth="10" defaultColWidth="11.42578125" defaultRowHeight="12.75" x14ac:dyDescent="0.2"/>
  <cols>
    <col min="1" max="1" width="1" style="12" customWidth="1"/>
    <col min="2" max="2" width="15.140625" style="12" bestFit="1" customWidth="1"/>
    <col min="3" max="3" width="39.140625" style="12" bestFit="1" customWidth="1"/>
    <col min="4" max="4" width="3.42578125" style="12" customWidth="1"/>
    <col min="5" max="5" width="36" style="12" customWidth="1"/>
    <col min="6" max="6" width="1.42578125" style="12" customWidth="1"/>
    <col min="7" max="7" width="1.85546875" style="12" customWidth="1"/>
    <col min="8" max="8" width="1.42578125" style="12" customWidth="1"/>
    <col min="9" max="9" width="14" style="12" customWidth="1"/>
    <col min="10" max="10" width="12.85546875" style="12" bestFit="1" customWidth="1"/>
    <col min="11" max="11" width="9.42578125" style="12" customWidth="1"/>
    <col min="12" max="12" width="1.7109375" style="12" customWidth="1"/>
    <col min="13" max="13" width="13.5703125" style="12" bestFit="1" customWidth="1"/>
    <col min="14" max="14" width="6" style="12" customWidth="1"/>
    <col min="15" max="15" width="20.7109375" style="12" bestFit="1" customWidth="1"/>
    <col min="16" max="16" width="26.28515625" style="12" bestFit="1" customWidth="1"/>
    <col min="17" max="17" width="19.140625" style="12" bestFit="1" customWidth="1"/>
    <col min="18" max="16384" width="11.42578125" style="12"/>
  </cols>
  <sheetData>
    <row r="1" spans="2:17" ht="18" x14ac:dyDescent="0.25">
      <c r="B1" s="172" t="s">
        <v>1257</v>
      </c>
      <c r="F1" s="15" t="s">
        <v>0</v>
      </c>
      <c r="G1" s="16"/>
      <c r="H1" s="16"/>
      <c r="I1" s="16"/>
      <c r="J1" s="16"/>
      <c r="K1" s="16"/>
      <c r="L1" s="16"/>
      <c r="M1" s="16"/>
      <c r="N1" s="17"/>
    </row>
    <row r="2" spans="2:17" ht="15" x14ac:dyDescent="0.25">
      <c r="B2" s="173"/>
      <c r="F2" s="18" t="s">
        <v>95</v>
      </c>
      <c r="G2" s="16"/>
      <c r="H2" s="16"/>
      <c r="I2" s="16"/>
      <c r="J2" s="16"/>
      <c r="K2" s="16"/>
      <c r="L2" s="16"/>
      <c r="M2" s="16"/>
      <c r="N2" s="19"/>
    </row>
    <row r="3" spans="2:17" x14ac:dyDescent="0.2">
      <c r="F3" s="19" t="str">
        <f>PRESIDENCIA!F3</f>
        <v xml:space="preserve"> QUINCENAL</v>
      </c>
      <c r="G3" s="16"/>
      <c r="H3" s="16"/>
      <c r="I3" s="16"/>
      <c r="J3" s="16"/>
      <c r="K3" s="16"/>
      <c r="L3" s="16"/>
      <c r="M3" s="16"/>
    </row>
    <row r="4" spans="2:17" x14ac:dyDescent="0.2">
      <c r="F4" s="49"/>
      <c r="G4" s="16"/>
      <c r="H4" s="16"/>
      <c r="I4" s="16"/>
      <c r="J4" s="16"/>
      <c r="K4" s="16"/>
      <c r="L4" s="16"/>
      <c r="M4" s="16"/>
    </row>
    <row r="5" spans="2:17" x14ac:dyDescent="0.2">
      <c r="B5" s="20" t="s">
        <v>960</v>
      </c>
      <c r="C5" s="20" t="s">
        <v>1</v>
      </c>
      <c r="D5" s="20"/>
      <c r="E5" s="20" t="s">
        <v>7</v>
      </c>
      <c r="F5" s="50" t="s">
        <v>2</v>
      </c>
      <c r="G5" s="50" t="s">
        <v>26</v>
      </c>
      <c r="H5" s="50" t="s">
        <v>31</v>
      </c>
      <c r="I5" s="21" t="s">
        <v>2</v>
      </c>
      <c r="J5" s="21" t="s">
        <v>26</v>
      </c>
      <c r="K5" s="51" t="s">
        <v>305</v>
      </c>
      <c r="L5" s="23" t="s">
        <v>22</v>
      </c>
      <c r="M5" s="21" t="s">
        <v>3</v>
      </c>
      <c r="N5" s="20" t="s">
        <v>4</v>
      </c>
      <c r="O5" s="21" t="s">
        <v>491</v>
      </c>
      <c r="P5" s="21" t="s">
        <v>540</v>
      </c>
      <c r="Q5" s="21" t="s">
        <v>541</v>
      </c>
    </row>
    <row r="6" spans="2:17" ht="2.25" customHeight="1" x14ac:dyDescent="0.2">
      <c r="F6" s="44"/>
      <c r="G6" s="44"/>
      <c r="H6" s="44"/>
    </row>
    <row r="7" spans="2:17" s="58" customFormat="1" ht="29.25" customHeight="1" x14ac:dyDescent="0.2">
      <c r="B7" s="123" t="s">
        <v>1132</v>
      </c>
      <c r="C7" s="14" t="s">
        <v>309</v>
      </c>
      <c r="D7" s="12"/>
      <c r="E7" s="108" t="s">
        <v>439</v>
      </c>
      <c r="F7" s="58">
        <v>23787.57</v>
      </c>
      <c r="G7" s="58">
        <v>3639.86</v>
      </c>
      <c r="H7" s="94"/>
      <c r="I7" s="77">
        <f t="shared" ref="I7:I38" si="0">+F7/2</f>
        <v>11893.785</v>
      </c>
      <c r="J7" s="77">
        <f t="shared" ref="J7:J38" si="1">+G7/2</f>
        <v>1819.93</v>
      </c>
      <c r="K7" s="77">
        <f t="shared" ref="K7:K38" si="2">+H7/2</f>
        <v>0</v>
      </c>
      <c r="L7" s="77"/>
      <c r="M7" s="77">
        <f t="shared" ref="M7:M38" si="3">+I7-J7+K7-L7</f>
        <v>10073.855</v>
      </c>
      <c r="N7" s="92"/>
      <c r="O7" s="106">
        <v>43374</v>
      </c>
      <c r="P7" s="147" t="s">
        <v>821</v>
      </c>
      <c r="Q7" s="147" t="s">
        <v>115</v>
      </c>
    </row>
    <row r="8" spans="2:17" s="58" customFormat="1" ht="29.25" customHeight="1" x14ac:dyDescent="0.2">
      <c r="B8" s="123" t="s">
        <v>1133</v>
      </c>
      <c r="C8" s="14" t="s">
        <v>499</v>
      </c>
      <c r="D8" s="12"/>
      <c r="E8" s="108" t="s">
        <v>311</v>
      </c>
      <c r="F8" s="58">
        <v>7735.75</v>
      </c>
      <c r="G8" s="58">
        <v>567.66999999999996</v>
      </c>
      <c r="H8" s="94"/>
      <c r="I8" s="77">
        <f t="shared" ref="I8" si="4">+F8/2</f>
        <v>3867.875</v>
      </c>
      <c r="J8" s="77">
        <f t="shared" ref="J8" si="5">+G8/2</f>
        <v>283.83499999999998</v>
      </c>
      <c r="K8" s="77">
        <f t="shared" ref="K8" si="6">+H8/2</f>
        <v>0</v>
      </c>
      <c r="L8" s="77"/>
      <c r="M8" s="77">
        <f t="shared" ref="M8" si="7">+I8-J8+K8-L8</f>
        <v>3584.04</v>
      </c>
      <c r="N8" s="92"/>
      <c r="O8" s="106">
        <v>44485</v>
      </c>
      <c r="P8" s="147" t="s">
        <v>822</v>
      </c>
      <c r="Q8" s="147" t="s">
        <v>823</v>
      </c>
    </row>
    <row r="9" spans="2:17" s="58" customFormat="1" ht="29.25" customHeight="1" x14ac:dyDescent="0.2">
      <c r="B9" s="123" t="s">
        <v>1136</v>
      </c>
      <c r="C9" s="27" t="s">
        <v>171</v>
      </c>
      <c r="D9" s="61"/>
      <c r="E9" s="100" t="s">
        <v>69</v>
      </c>
      <c r="F9" s="31">
        <v>13614.64</v>
      </c>
      <c r="G9" s="31">
        <v>1466.92</v>
      </c>
      <c r="H9" s="31"/>
      <c r="I9" s="77">
        <f t="shared" si="0"/>
        <v>6807.32</v>
      </c>
      <c r="J9" s="77">
        <f t="shared" si="1"/>
        <v>733.46</v>
      </c>
      <c r="K9" s="77">
        <f t="shared" si="2"/>
        <v>0</v>
      </c>
      <c r="L9" s="77"/>
      <c r="M9" s="77">
        <f t="shared" si="3"/>
        <v>6073.86</v>
      </c>
      <c r="N9" s="92"/>
      <c r="O9" s="106">
        <v>37500</v>
      </c>
      <c r="P9" s="148" t="s">
        <v>846</v>
      </c>
      <c r="Q9" s="148" t="s">
        <v>847</v>
      </c>
    </row>
    <row r="10" spans="2:17" s="58" customFormat="1" ht="29.25" customHeight="1" x14ac:dyDescent="0.2">
      <c r="B10" s="123" t="s">
        <v>1135</v>
      </c>
      <c r="C10" s="12" t="s">
        <v>431</v>
      </c>
      <c r="D10" s="12"/>
      <c r="E10" s="108" t="s">
        <v>486</v>
      </c>
      <c r="F10" s="58">
        <v>6879</v>
      </c>
      <c r="G10" s="58">
        <v>220.92</v>
      </c>
      <c r="H10" s="94"/>
      <c r="I10" s="77">
        <f t="shared" si="0"/>
        <v>3439.5</v>
      </c>
      <c r="J10" s="77">
        <f t="shared" si="1"/>
        <v>110.46</v>
      </c>
      <c r="K10" s="77">
        <f t="shared" si="2"/>
        <v>0</v>
      </c>
      <c r="L10" s="77"/>
      <c r="M10" s="77">
        <f t="shared" si="3"/>
        <v>3329.04</v>
      </c>
      <c r="N10" s="92"/>
      <c r="O10" s="140">
        <v>44245</v>
      </c>
      <c r="P10" s="147" t="s">
        <v>824</v>
      </c>
      <c r="Q10" s="147" t="s">
        <v>825</v>
      </c>
    </row>
    <row r="11" spans="2:17" s="58" customFormat="1" ht="29.25" customHeight="1" x14ac:dyDescent="0.2">
      <c r="B11" s="123" t="s">
        <v>1137</v>
      </c>
      <c r="C11" s="12" t="s">
        <v>436</v>
      </c>
      <c r="D11" s="12"/>
      <c r="E11" s="108" t="s">
        <v>310</v>
      </c>
      <c r="F11" s="58">
        <v>6879</v>
      </c>
      <c r="G11" s="58">
        <v>220.92</v>
      </c>
      <c r="H11" s="94"/>
      <c r="I11" s="77">
        <f t="shared" si="0"/>
        <v>3439.5</v>
      </c>
      <c r="J11" s="77">
        <f t="shared" si="1"/>
        <v>110.46</v>
      </c>
      <c r="K11" s="77">
        <f t="shared" si="2"/>
        <v>0</v>
      </c>
      <c r="L11" s="77"/>
      <c r="M11" s="77">
        <f t="shared" si="3"/>
        <v>3329.04</v>
      </c>
      <c r="N11" s="92"/>
      <c r="O11" s="139">
        <v>43405</v>
      </c>
      <c r="P11" s="147" t="s">
        <v>826</v>
      </c>
      <c r="Q11" s="147" t="s">
        <v>827</v>
      </c>
    </row>
    <row r="12" spans="2:17" s="58" customFormat="1" ht="29.25" customHeight="1" x14ac:dyDescent="0.2">
      <c r="B12" s="123" t="s">
        <v>1138</v>
      </c>
      <c r="C12" s="12" t="s">
        <v>429</v>
      </c>
      <c r="D12" s="12"/>
      <c r="E12" s="108" t="s">
        <v>313</v>
      </c>
      <c r="F12" s="58">
        <v>6879</v>
      </c>
      <c r="G12" s="58">
        <v>220.92</v>
      </c>
      <c r="H12" s="94"/>
      <c r="I12" s="77">
        <f t="shared" si="0"/>
        <v>3439.5</v>
      </c>
      <c r="J12" s="77">
        <f t="shared" si="1"/>
        <v>110.46</v>
      </c>
      <c r="K12" s="77">
        <f t="shared" si="2"/>
        <v>0</v>
      </c>
      <c r="L12" s="77"/>
      <c r="M12" s="77">
        <f t="shared" si="3"/>
        <v>3329.04</v>
      </c>
      <c r="N12" s="92"/>
      <c r="O12" s="139">
        <v>44470</v>
      </c>
      <c r="P12" s="147" t="s">
        <v>828</v>
      </c>
      <c r="Q12" s="147" t="s">
        <v>829</v>
      </c>
    </row>
    <row r="13" spans="2:17" s="58" customFormat="1" ht="29.25" customHeight="1" x14ac:dyDescent="0.2">
      <c r="B13" s="123" t="s">
        <v>1134</v>
      </c>
      <c r="C13" s="10" t="s">
        <v>172</v>
      </c>
      <c r="D13" s="14"/>
      <c r="E13" s="100" t="s">
        <v>69</v>
      </c>
      <c r="F13" s="6">
        <v>13614.64</v>
      </c>
      <c r="G13" s="6">
        <v>1466.92</v>
      </c>
      <c r="H13" s="94"/>
      <c r="I13" s="77">
        <f t="shared" si="0"/>
        <v>6807.32</v>
      </c>
      <c r="J13" s="77">
        <f t="shared" si="1"/>
        <v>733.46</v>
      </c>
      <c r="K13" s="77">
        <f t="shared" si="2"/>
        <v>0</v>
      </c>
      <c r="L13" s="77"/>
      <c r="M13" s="77">
        <f t="shared" si="3"/>
        <v>6073.86</v>
      </c>
      <c r="N13" s="92"/>
      <c r="O13" s="106">
        <v>40344</v>
      </c>
      <c r="P13" s="149" t="s">
        <v>848</v>
      </c>
      <c r="Q13" s="149" t="s">
        <v>849</v>
      </c>
    </row>
    <row r="14" spans="2:17" s="58" customFormat="1" ht="29.25" customHeight="1" x14ac:dyDescent="0.2">
      <c r="B14" s="123" t="s">
        <v>1139</v>
      </c>
      <c r="C14" s="58" t="s">
        <v>238</v>
      </c>
      <c r="D14" s="116"/>
      <c r="E14" s="113" t="s">
        <v>479</v>
      </c>
      <c r="F14" s="58">
        <v>13614.64</v>
      </c>
      <c r="G14" s="58">
        <v>1466.92</v>
      </c>
      <c r="H14" s="94"/>
      <c r="I14" s="77">
        <f t="shared" si="0"/>
        <v>6807.32</v>
      </c>
      <c r="J14" s="77">
        <f t="shared" si="1"/>
        <v>733.46</v>
      </c>
      <c r="K14" s="77">
        <f t="shared" si="2"/>
        <v>0</v>
      </c>
      <c r="L14" s="77"/>
      <c r="M14" s="77">
        <f t="shared" si="3"/>
        <v>6073.86</v>
      </c>
      <c r="N14" s="92"/>
      <c r="O14" s="106">
        <v>43374</v>
      </c>
      <c r="P14" s="147" t="s">
        <v>830</v>
      </c>
      <c r="Q14" s="147" t="s">
        <v>126</v>
      </c>
    </row>
    <row r="15" spans="2:17" s="58" customFormat="1" ht="29.25" customHeight="1" x14ac:dyDescent="0.2">
      <c r="B15" s="123" t="s">
        <v>1140</v>
      </c>
      <c r="C15" s="58" t="s">
        <v>510</v>
      </c>
      <c r="D15" s="116"/>
      <c r="E15" s="113" t="s">
        <v>369</v>
      </c>
      <c r="F15" s="58">
        <v>2419.12</v>
      </c>
      <c r="H15" s="94">
        <v>280.88</v>
      </c>
      <c r="I15" s="77">
        <f t="shared" si="0"/>
        <v>1209.56</v>
      </c>
      <c r="J15" s="77"/>
      <c r="K15" s="77">
        <f t="shared" si="2"/>
        <v>140.44</v>
      </c>
      <c r="L15" s="77"/>
      <c r="M15" s="77">
        <f t="shared" si="3"/>
        <v>1350</v>
      </c>
      <c r="N15" s="92"/>
      <c r="O15" s="106">
        <v>44501</v>
      </c>
      <c r="P15" s="147" t="s">
        <v>831</v>
      </c>
      <c r="Q15" s="147" t="s">
        <v>832</v>
      </c>
    </row>
    <row r="16" spans="2:17" s="58" customFormat="1" ht="29.25" customHeight="1" x14ac:dyDescent="0.2">
      <c r="B16" s="123" t="s">
        <v>1141</v>
      </c>
      <c r="C16" s="14" t="s">
        <v>169</v>
      </c>
      <c r="D16" s="61"/>
      <c r="E16" s="100" t="s">
        <v>67</v>
      </c>
      <c r="F16" s="6">
        <v>5780.94</v>
      </c>
      <c r="G16" s="6">
        <v>60.36</v>
      </c>
      <c r="H16" s="94"/>
      <c r="I16" s="77">
        <f t="shared" si="0"/>
        <v>2890.47</v>
      </c>
      <c r="J16" s="77">
        <f t="shared" si="1"/>
        <v>30.18</v>
      </c>
      <c r="K16" s="77">
        <f t="shared" si="2"/>
        <v>0</v>
      </c>
      <c r="L16" s="77"/>
      <c r="M16" s="77">
        <f t="shared" si="3"/>
        <v>2860.29</v>
      </c>
      <c r="N16" s="92"/>
      <c r="O16" s="139">
        <v>43374</v>
      </c>
      <c r="P16" s="149" t="s">
        <v>850</v>
      </c>
      <c r="Q16" s="149" t="s">
        <v>851</v>
      </c>
    </row>
    <row r="17" spans="1:26" s="58" customFormat="1" ht="29.25" customHeight="1" x14ac:dyDescent="0.2">
      <c r="B17" s="123" t="s">
        <v>1142</v>
      </c>
      <c r="C17" s="12" t="s">
        <v>427</v>
      </c>
      <c r="D17" s="12"/>
      <c r="E17" s="108" t="s">
        <v>425</v>
      </c>
      <c r="F17" s="77">
        <v>7735.75</v>
      </c>
      <c r="G17" s="77">
        <v>567.66999999999996</v>
      </c>
      <c r="H17" s="94"/>
      <c r="I17" s="77">
        <f t="shared" si="0"/>
        <v>3867.875</v>
      </c>
      <c r="J17" s="77">
        <f t="shared" si="1"/>
        <v>283.83499999999998</v>
      </c>
      <c r="K17" s="77">
        <f t="shared" si="2"/>
        <v>0</v>
      </c>
      <c r="L17" s="77"/>
      <c r="M17" s="77">
        <f t="shared" si="3"/>
        <v>3584.04</v>
      </c>
      <c r="N17" s="92"/>
      <c r="O17" s="140">
        <v>44440</v>
      </c>
      <c r="P17" s="150" t="s">
        <v>852</v>
      </c>
      <c r="Q17" s="150" t="s">
        <v>853</v>
      </c>
    </row>
    <row r="18" spans="1:26" s="58" customFormat="1" ht="29.25" customHeight="1" x14ac:dyDescent="0.2">
      <c r="B18" s="123" t="s">
        <v>1143</v>
      </c>
      <c r="C18" s="12" t="s">
        <v>424</v>
      </c>
      <c r="D18" s="12"/>
      <c r="E18" s="108" t="s">
        <v>425</v>
      </c>
      <c r="F18" s="77">
        <v>7735.75</v>
      </c>
      <c r="G18" s="77">
        <v>567.66999999999996</v>
      </c>
      <c r="H18" s="94"/>
      <c r="I18" s="77">
        <f t="shared" si="0"/>
        <v>3867.875</v>
      </c>
      <c r="J18" s="77">
        <f t="shared" si="1"/>
        <v>283.83499999999998</v>
      </c>
      <c r="K18" s="77">
        <f t="shared" si="2"/>
        <v>0</v>
      </c>
      <c r="L18" s="77"/>
      <c r="M18" s="77">
        <f t="shared" si="3"/>
        <v>3584.04</v>
      </c>
      <c r="N18" s="92"/>
      <c r="O18" s="140">
        <v>44440</v>
      </c>
      <c r="P18" s="150" t="s">
        <v>854</v>
      </c>
      <c r="Q18" s="150" t="s">
        <v>855</v>
      </c>
    </row>
    <row r="19" spans="1:26" s="58" customFormat="1" ht="29.25" customHeight="1" x14ac:dyDescent="0.2">
      <c r="B19" s="123" t="s">
        <v>1144</v>
      </c>
      <c r="C19" s="58" t="s">
        <v>247</v>
      </c>
      <c r="D19" s="116"/>
      <c r="E19" s="113" t="s">
        <v>312</v>
      </c>
      <c r="F19" s="77">
        <v>10981.59</v>
      </c>
      <c r="G19" s="77">
        <v>990.81</v>
      </c>
      <c r="H19" s="94"/>
      <c r="I19" s="77">
        <f t="shared" si="0"/>
        <v>5490.7950000000001</v>
      </c>
      <c r="J19" s="77">
        <f t="shared" si="1"/>
        <v>495.40499999999997</v>
      </c>
      <c r="K19" s="77">
        <f t="shared" si="2"/>
        <v>0</v>
      </c>
      <c r="L19" s="77"/>
      <c r="M19" s="77">
        <f t="shared" si="3"/>
        <v>4995.3900000000003</v>
      </c>
      <c r="N19" s="92"/>
      <c r="O19" s="106">
        <v>42291</v>
      </c>
      <c r="P19" s="150" t="s">
        <v>856</v>
      </c>
      <c r="Q19" s="150" t="s">
        <v>857</v>
      </c>
    </row>
    <row r="20" spans="1:26" s="58" customFormat="1" ht="29.25" customHeight="1" x14ac:dyDescent="0.2">
      <c r="B20" s="123" t="s">
        <v>1145</v>
      </c>
      <c r="C20" s="12" t="s">
        <v>432</v>
      </c>
      <c r="D20" s="12"/>
      <c r="E20" s="108" t="s">
        <v>394</v>
      </c>
      <c r="F20" s="58">
        <v>10111.709999999999</v>
      </c>
      <c r="G20" s="58">
        <v>851.63</v>
      </c>
      <c r="H20" s="94"/>
      <c r="I20" s="77">
        <f t="shared" si="0"/>
        <v>5055.8549999999996</v>
      </c>
      <c r="J20" s="77">
        <f t="shared" si="1"/>
        <v>425.815</v>
      </c>
      <c r="K20" s="77">
        <f t="shared" si="2"/>
        <v>0</v>
      </c>
      <c r="L20" s="77"/>
      <c r="M20" s="77">
        <f t="shared" si="3"/>
        <v>4630.04</v>
      </c>
      <c r="N20" s="92"/>
      <c r="O20" s="139">
        <v>44470</v>
      </c>
      <c r="P20" s="147" t="s">
        <v>833</v>
      </c>
      <c r="Q20" s="147" t="s">
        <v>834</v>
      </c>
    </row>
    <row r="21" spans="1:26" x14ac:dyDescent="0.2">
      <c r="A21" s="106">
        <v>44204</v>
      </c>
      <c r="B21" s="123" t="s">
        <v>1146</v>
      </c>
      <c r="C21" s="10" t="s">
        <v>173</v>
      </c>
      <c r="D21" s="61"/>
      <c r="E21" s="100" t="s">
        <v>69</v>
      </c>
      <c r="F21" s="6">
        <v>11255.68</v>
      </c>
      <c r="G21" s="6">
        <v>1036.18</v>
      </c>
      <c r="H21" s="6"/>
      <c r="I21" s="6">
        <f t="shared" si="0"/>
        <v>5627.84</v>
      </c>
      <c r="J21" s="6">
        <f t="shared" si="1"/>
        <v>518.09</v>
      </c>
      <c r="K21" s="6">
        <f t="shared" si="2"/>
        <v>0</v>
      </c>
      <c r="L21" s="25"/>
      <c r="M21" s="6">
        <f t="shared" ref="M21" si="8">I21-J21+K21-L21</f>
        <v>5109.75</v>
      </c>
      <c r="N21" s="11"/>
      <c r="O21" s="106">
        <v>39083</v>
      </c>
      <c r="P21" s="149" t="s">
        <v>858</v>
      </c>
      <c r="Q21" s="149" t="s">
        <v>859</v>
      </c>
      <c r="R21" s="28"/>
      <c r="T21" s="30"/>
    </row>
    <row r="22" spans="1:26" s="58" customFormat="1" ht="29.25" customHeight="1" x14ac:dyDescent="0.2">
      <c r="B22" s="123" t="s">
        <v>1147</v>
      </c>
      <c r="C22" s="12" t="s">
        <v>430</v>
      </c>
      <c r="D22" s="12"/>
      <c r="E22" s="108" t="s">
        <v>485</v>
      </c>
      <c r="F22" s="58">
        <v>5050.18</v>
      </c>
      <c r="H22" s="94">
        <v>30.53</v>
      </c>
      <c r="I22" s="77">
        <f t="shared" si="0"/>
        <v>2525.09</v>
      </c>
      <c r="J22" s="77">
        <f t="shared" si="1"/>
        <v>0</v>
      </c>
      <c r="K22" s="77">
        <f t="shared" si="2"/>
        <v>15.265000000000001</v>
      </c>
      <c r="L22" s="77"/>
      <c r="M22" s="77">
        <f t="shared" si="3"/>
        <v>2540.355</v>
      </c>
      <c r="N22" s="92"/>
      <c r="O22" s="140">
        <v>44237</v>
      </c>
      <c r="P22" s="147" t="s">
        <v>835</v>
      </c>
      <c r="Q22" s="147" t="s">
        <v>836</v>
      </c>
    </row>
    <row r="23" spans="1:26" s="58" customFormat="1" ht="29.25" customHeight="1" x14ac:dyDescent="0.2">
      <c r="B23" s="123" t="s">
        <v>1148</v>
      </c>
      <c r="C23" s="58" t="s">
        <v>198</v>
      </c>
      <c r="D23" s="116"/>
      <c r="E23" s="100" t="s">
        <v>67</v>
      </c>
      <c r="F23" s="77">
        <v>10423.4</v>
      </c>
      <c r="G23" s="77">
        <v>901.5</v>
      </c>
      <c r="H23" s="94"/>
      <c r="I23" s="77">
        <f t="shared" si="0"/>
        <v>5211.7</v>
      </c>
      <c r="J23" s="77">
        <f t="shared" si="1"/>
        <v>450.75</v>
      </c>
      <c r="K23" s="77">
        <f t="shared" si="2"/>
        <v>0</v>
      </c>
      <c r="L23" s="77"/>
      <c r="M23" s="77">
        <f t="shared" si="3"/>
        <v>4760.95</v>
      </c>
      <c r="N23" s="92"/>
      <c r="O23" s="106">
        <v>41835</v>
      </c>
      <c r="P23" s="150" t="s">
        <v>860</v>
      </c>
      <c r="Q23" s="150" t="s">
        <v>861</v>
      </c>
    </row>
    <row r="24" spans="1:26" s="58" customFormat="1" ht="29.25" customHeight="1" x14ac:dyDescent="0.2">
      <c r="B24" s="123" t="s">
        <v>1149</v>
      </c>
      <c r="C24" s="12" t="s">
        <v>437</v>
      </c>
      <c r="D24" s="12"/>
      <c r="E24" s="108" t="s">
        <v>438</v>
      </c>
      <c r="F24" s="58">
        <v>9017.01</v>
      </c>
      <c r="G24" s="58">
        <v>707.07</v>
      </c>
      <c r="H24" s="94"/>
      <c r="I24" s="77">
        <f t="shared" si="0"/>
        <v>4508.5050000000001</v>
      </c>
      <c r="J24" s="77">
        <f t="shared" si="1"/>
        <v>353.53500000000003</v>
      </c>
      <c r="K24" s="77">
        <f t="shared" si="2"/>
        <v>0</v>
      </c>
      <c r="L24" s="77"/>
      <c r="M24" s="77">
        <f t="shared" si="3"/>
        <v>4154.97</v>
      </c>
      <c r="N24" s="92"/>
      <c r="O24" s="140">
        <v>43857</v>
      </c>
      <c r="P24" s="147" t="s">
        <v>837</v>
      </c>
      <c r="Q24" s="147" t="s">
        <v>838</v>
      </c>
    </row>
    <row r="25" spans="1:26" s="58" customFormat="1" ht="29.25" customHeight="1" x14ac:dyDescent="0.2">
      <c r="B25" s="123" t="s">
        <v>1150</v>
      </c>
      <c r="C25" s="10" t="s">
        <v>304</v>
      </c>
      <c r="D25" s="55"/>
      <c r="E25" s="62" t="s">
        <v>426</v>
      </c>
      <c r="F25" s="132">
        <v>17429.48</v>
      </c>
      <c r="G25" s="25">
        <v>2281.77</v>
      </c>
      <c r="H25" s="94"/>
      <c r="I25" s="77">
        <f t="shared" si="0"/>
        <v>8714.74</v>
      </c>
      <c r="J25" s="77">
        <f t="shared" si="1"/>
        <v>1140.885</v>
      </c>
      <c r="K25" s="77">
        <f t="shared" si="2"/>
        <v>0</v>
      </c>
      <c r="L25" s="77"/>
      <c r="M25" s="77">
        <f t="shared" si="3"/>
        <v>7573.8549999999996</v>
      </c>
      <c r="N25" s="92"/>
      <c r="O25" s="139">
        <v>43693</v>
      </c>
      <c r="P25" s="151" t="s">
        <v>862</v>
      </c>
      <c r="Q25" s="149" t="s">
        <v>863</v>
      </c>
    </row>
    <row r="26" spans="1:26" s="58" customFormat="1" ht="29.25" customHeight="1" x14ac:dyDescent="0.2">
      <c r="B26" s="123" t="s">
        <v>1151</v>
      </c>
      <c r="C26" s="14" t="s">
        <v>186</v>
      </c>
      <c r="D26" s="61"/>
      <c r="E26" s="62" t="s">
        <v>497</v>
      </c>
      <c r="F26" s="6">
        <v>12343.01</v>
      </c>
      <c r="G26" s="6">
        <v>1231.03</v>
      </c>
      <c r="H26" s="94"/>
      <c r="I26" s="77">
        <f t="shared" si="0"/>
        <v>6171.5050000000001</v>
      </c>
      <c r="J26" s="77">
        <f t="shared" si="1"/>
        <v>615.51499999999999</v>
      </c>
      <c r="K26" s="77">
        <f t="shared" si="2"/>
        <v>0</v>
      </c>
      <c r="L26" s="77"/>
      <c r="M26" s="77">
        <f t="shared" si="3"/>
        <v>5555.99</v>
      </c>
      <c r="N26" s="92"/>
      <c r="O26" s="106">
        <v>43409</v>
      </c>
      <c r="P26" s="149" t="s">
        <v>864</v>
      </c>
      <c r="Q26" s="149" t="s">
        <v>865</v>
      </c>
    </row>
    <row r="27" spans="1:26" s="58" customFormat="1" ht="29.25" customHeight="1" x14ac:dyDescent="0.2">
      <c r="B27" s="123" t="s">
        <v>1152</v>
      </c>
      <c r="C27" s="58" t="s">
        <v>248</v>
      </c>
      <c r="D27" s="116"/>
      <c r="E27" s="113" t="s">
        <v>104</v>
      </c>
      <c r="F27" s="77">
        <v>5780.94</v>
      </c>
      <c r="G27" s="77">
        <v>60.36</v>
      </c>
      <c r="H27" s="94"/>
      <c r="I27" s="77">
        <f t="shared" si="0"/>
        <v>2890.47</v>
      </c>
      <c r="J27" s="77">
        <f t="shared" si="1"/>
        <v>30.18</v>
      </c>
      <c r="K27" s="77">
        <f t="shared" si="2"/>
        <v>0</v>
      </c>
      <c r="L27" s="77"/>
      <c r="M27" s="77">
        <f t="shared" si="3"/>
        <v>2860.29</v>
      </c>
      <c r="N27" s="92"/>
      <c r="O27" s="139">
        <v>43374</v>
      </c>
      <c r="P27" s="150" t="s">
        <v>864</v>
      </c>
      <c r="Q27" s="150" t="s">
        <v>866</v>
      </c>
    </row>
    <row r="28" spans="1:26" s="58" customFormat="1" ht="29.25" customHeight="1" x14ac:dyDescent="0.2">
      <c r="B28" s="123" t="s">
        <v>1153</v>
      </c>
      <c r="C28" s="58" t="s">
        <v>284</v>
      </c>
      <c r="D28" s="116"/>
      <c r="E28" s="113" t="s">
        <v>315</v>
      </c>
      <c r="F28" s="77">
        <v>10111.709999999999</v>
      </c>
      <c r="G28" s="77">
        <v>851.63</v>
      </c>
      <c r="H28" s="94"/>
      <c r="I28" s="77">
        <f t="shared" si="0"/>
        <v>5055.8549999999996</v>
      </c>
      <c r="J28" s="77">
        <f t="shared" si="1"/>
        <v>425.815</v>
      </c>
      <c r="K28" s="77">
        <f t="shared" si="2"/>
        <v>0</v>
      </c>
      <c r="L28" s="77"/>
      <c r="M28" s="77">
        <f t="shared" si="3"/>
        <v>4630.04</v>
      </c>
      <c r="N28" s="92"/>
      <c r="O28" s="106">
        <v>43374</v>
      </c>
      <c r="P28" s="150" t="s">
        <v>867</v>
      </c>
      <c r="Q28" s="150" t="s">
        <v>868</v>
      </c>
    </row>
    <row r="29" spans="1:26" s="58" customFormat="1" ht="29.25" customHeight="1" x14ac:dyDescent="0.2">
      <c r="B29" s="123" t="s">
        <v>1154</v>
      </c>
      <c r="C29" s="14" t="s">
        <v>133</v>
      </c>
      <c r="D29" s="12"/>
      <c r="E29" s="107" t="s">
        <v>96</v>
      </c>
      <c r="F29" s="6">
        <v>8895.58</v>
      </c>
      <c r="G29" s="6">
        <v>693.86</v>
      </c>
      <c r="H29" s="94"/>
      <c r="I29" s="77">
        <f t="shared" si="0"/>
        <v>4447.79</v>
      </c>
      <c r="J29" s="77">
        <f t="shared" si="1"/>
        <v>346.93</v>
      </c>
      <c r="K29" s="77">
        <f t="shared" si="2"/>
        <v>0</v>
      </c>
      <c r="L29" s="77"/>
      <c r="M29" s="77">
        <f t="shared" si="3"/>
        <v>4100.8599999999997</v>
      </c>
      <c r="N29" s="92"/>
      <c r="O29" s="106">
        <v>43374</v>
      </c>
      <c r="P29" s="149" t="s">
        <v>869</v>
      </c>
      <c r="Q29" s="149" t="s">
        <v>870</v>
      </c>
    </row>
    <row r="30" spans="1:26" s="58" customFormat="1" ht="29.25" customHeight="1" x14ac:dyDescent="0.2">
      <c r="B30" s="123" t="s">
        <v>1155</v>
      </c>
      <c r="C30" s="14" t="s">
        <v>142</v>
      </c>
      <c r="D30" s="61"/>
      <c r="E30" s="109" t="s">
        <v>428</v>
      </c>
      <c r="F30" s="6">
        <v>10111.709999999999</v>
      </c>
      <c r="G30" s="6">
        <v>851.63</v>
      </c>
      <c r="H30" s="94"/>
      <c r="I30" s="77">
        <f t="shared" si="0"/>
        <v>5055.8549999999996</v>
      </c>
      <c r="J30" s="77">
        <f t="shared" si="1"/>
        <v>425.815</v>
      </c>
      <c r="K30" s="77">
        <f t="shared" si="2"/>
        <v>0</v>
      </c>
      <c r="L30" s="77"/>
      <c r="M30" s="77">
        <f t="shared" si="3"/>
        <v>4630.04</v>
      </c>
      <c r="N30" s="92"/>
      <c r="O30" s="106">
        <v>43416</v>
      </c>
      <c r="P30" s="149" t="s">
        <v>871</v>
      </c>
      <c r="Q30" s="149" t="s">
        <v>872</v>
      </c>
      <c r="S30" s="30"/>
    </row>
    <row r="31" spans="1:26" s="58" customFormat="1" ht="29.25" customHeight="1" x14ac:dyDescent="0.2">
      <c r="B31" s="123" t="s">
        <v>1156</v>
      </c>
      <c r="C31" s="58" t="s">
        <v>244</v>
      </c>
      <c r="D31" s="116"/>
      <c r="E31" s="113" t="s">
        <v>13</v>
      </c>
      <c r="F31" s="77">
        <v>6111.38</v>
      </c>
      <c r="G31" s="77">
        <v>96.31</v>
      </c>
      <c r="H31" s="94"/>
      <c r="I31" s="77">
        <f t="shared" si="0"/>
        <v>3055.69</v>
      </c>
      <c r="J31" s="77">
        <f t="shared" si="1"/>
        <v>48.155000000000001</v>
      </c>
      <c r="K31" s="77">
        <f t="shared" si="2"/>
        <v>0</v>
      </c>
      <c r="L31" s="77"/>
      <c r="M31" s="77">
        <f t="shared" si="3"/>
        <v>3007.5349999999999</v>
      </c>
      <c r="N31" s="92"/>
      <c r="O31" s="106">
        <v>36617</v>
      </c>
      <c r="P31" s="150" t="s">
        <v>873</v>
      </c>
      <c r="Q31" s="150" t="s">
        <v>874</v>
      </c>
    </row>
    <row r="32" spans="1:26" ht="24.75" customHeight="1" x14ac:dyDescent="0.2">
      <c r="B32" s="123" t="s">
        <v>1157</v>
      </c>
      <c r="C32" s="12" t="s">
        <v>434</v>
      </c>
      <c r="E32" s="108" t="s">
        <v>486</v>
      </c>
      <c r="F32" s="58">
        <v>6879</v>
      </c>
      <c r="G32" s="58">
        <v>220.92</v>
      </c>
      <c r="H32" s="94"/>
      <c r="I32" s="77">
        <f t="shared" si="0"/>
        <v>3439.5</v>
      </c>
      <c r="J32" s="77">
        <f t="shared" si="1"/>
        <v>110.46</v>
      </c>
      <c r="K32" s="77">
        <f t="shared" si="2"/>
        <v>0</v>
      </c>
      <c r="L32" s="77"/>
      <c r="M32" s="77">
        <f t="shared" si="3"/>
        <v>3329.04</v>
      </c>
      <c r="N32" s="11"/>
      <c r="O32" s="140">
        <v>44256</v>
      </c>
      <c r="P32" s="147" t="s">
        <v>839</v>
      </c>
      <c r="Q32" s="147" t="s">
        <v>840</v>
      </c>
      <c r="R32" s="77"/>
      <c r="S32" s="58"/>
      <c r="T32" s="58"/>
      <c r="U32" s="58"/>
      <c r="V32" s="58"/>
      <c r="W32" s="58"/>
      <c r="X32" s="58"/>
      <c r="Y32" s="58"/>
      <c r="Z32" s="58"/>
    </row>
    <row r="33" spans="2:19" s="58" customFormat="1" ht="29.25" customHeight="1" x14ac:dyDescent="0.2">
      <c r="B33" s="123" t="s">
        <v>1158</v>
      </c>
      <c r="C33" s="58" t="s">
        <v>245</v>
      </c>
      <c r="D33" s="116"/>
      <c r="E33" s="113" t="s">
        <v>114</v>
      </c>
      <c r="F33" s="77">
        <v>5780.94</v>
      </c>
      <c r="G33" s="77">
        <v>60.36</v>
      </c>
      <c r="H33" s="94"/>
      <c r="I33" s="77">
        <f t="shared" si="0"/>
        <v>2890.47</v>
      </c>
      <c r="J33" s="77">
        <f t="shared" si="1"/>
        <v>30.18</v>
      </c>
      <c r="K33" s="77">
        <f t="shared" si="2"/>
        <v>0</v>
      </c>
      <c r="L33" s="77"/>
      <c r="M33" s="77">
        <f t="shared" si="3"/>
        <v>2860.29</v>
      </c>
      <c r="N33" s="92"/>
      <c r="O33" s="139">
        <v>43101</v>
      </c>
      <c r="P33" s="150" t="s">
        <v>875</v>
      </c>
      <c r="Q33" s="150" t="s">
        <v>876</v>
      </c>
      <c r="S33" s="30"/>
    </row>
    <row r="34" spans="2:19" ht="21.95" customHeight="1" x14ac:dyDescent="0.2">
      <c r="B34" s="123" t="s">
        <v>1159</v>
      </c>
      <c r="C34" s="58" t="s">
        <v>242</v>
      </c>
      <c r="D34" s="116"/>
      <c r="E34" s="113" t="s">
        <v>12</v>
      </c>
      <c r="F34" s="77">
        <v>7735.75</v>
      </c>
      <c r="G34" s="77">
        <v>567.66999999999996</v>
      </c>
      <c r="H34" s="94"/>
      <c r="I34" s="77">
        <f t="shared" si="0"/>
        <v>3867.875</v>
      </c>
      <c r="J34" s="77">
        <f t="shared" si="1"/>
        <v>283.83499999999998</v>
      </c>
      <c r="K34" s="77">
        <f t="shared" si="2"/>
        <v>0</v>
      </c>
      <c r="L34" s="77"/>
      <c r="M34" s="77">
        <f t="shared" si="3"/>
        <v>3584.04</v>
      </c>
      <c r="N34" s="11"/>
      <c r="O34" s="106">
        <v>37347</v>
      </c>
      <c r="P34" s="150" t="s">
        <v>877</v>
      </c>
      <c r="Q34" s="150" t="s">
        <v>878</v>
      </c>
    </row>
    <row r="35" spans="2:19" s="58" customFormat="1" ht="29.25" customHeight="1" x14ac:dyDescent="0.2">
      <c r="B35" s="123" t="s">
        <v>1160</v>
      </c>
      <c r="C35" s="12" t="s">
        <v>433</v>
      </c>
      <c r="D35" s="12"/>
      <c r="E35" s="108" t="s">
        <v>486</v>
      </c>
      <c r="F35" s="58">
        <v>6879</v>
      </c>
      <c r="G35" s="58">
        <v>220.92</v>
      </c>
      <c r="H35" s="94"/>
      <c r="I35" s="77">
        <f t="shared" si="0"/>
        <v>3439.5</v>
      </c>
      <c r="J35" s="77">
        <f t="shared" si="1"/>
        <v>110.46</v>
      </c>
      <c r="K35" s="77">
        <f t="shared" si="2"/>
        <v>0</v>
      </c>
      <c r="L35" s="77"/>
      <c r="M35" s="77">
        <f t="shared" si="3"/>
        <v>3329.04</v>
      </c>
      <c r="N35" s="92"/>
      <c r="O35" s="140">
        <v>44166</v>
      </c>
      <c r="P35" s="147" t="s">
        <v>841</v>
      </c>
      <c r="Q35" s="147" t="s">
        <v>842</v>
      </c>
      <c r="S35" s="30"/>
    </row>
    <row r="36" spans="2:19" s="58" customFormat="1" ht="29.25" customHeight="1" x14ac:dyDescent="0.2">
      <c r="B36" s="123" t="s">
        <v>1161</v>
      </c>
      <c r="C36" s="58" t="s">
        <v>243</v>
      </c>
      <c r="D36" s="116"/>
      <c r="E36" s="113" t="s">
        <v>12</v>
      </c>
      <c r="F36" s="77">
        <v>7259.36</v>
      </c>
      <c r="G36" s="77">
        <v>298.23</v>
      </c>
      <c r="H36" s="94"/>
      <c r="I36" s="77">
        <f t="shared" si="0"/>
        <v>3629.68</v>
      </c>
      <c r="J36" s="77">
        <f t="shared" si="1"/>
        <v>149.11500000000001</v>
      </c>
      <c r="K36" s="77">
        <f t="shared" si="2"/>
        <v>0</v>
      </c>
      <c r="L36" s="77"/>
      <c r="M36" s="77">
        <f t="shared" si="3"/>
        <v>3480.5649999999996</v>
      </c>
      <c r="N36" s="92"/>
      <c r="O36" s="106">
        <v>36629</v>
      </c>
      <c r="P36" s="150" t="s">
        <v>879</v>
      </c>
      <c r="Q36" s="150" t="s">
        <v>880</v>
      </c>
      <c r="S36" s="30"/>
    </row>
    <row r="37" spans="2:19" s="58" customFormat="1" ht="29.25" customHeight="1" x14ac:dyDescent="0.2">
      <c r="B37" s="123" t="s">
        <v>1162</v>
      </c>
      <c r="C37" s="12" t="s">
        <v>435</v>
      </c>
      <c r="D37" s="108"/>
      <c r="E37" s="108" t="s">
        <v>426</v>
      </c>
      <c r="F37" s="58">
        <v>17429.48</v>
      </c>
      <c r="G37" s="58">
        <v>2281.77</v>
      </c>
      <c r="H37" s="94"/>
      <c r="I37" s="77">
        <f t="shared" si="0"/>
        <v>8714.74</v>
      </c>
      <c r="J37" s="77">
        <f t="shared" si="1"/>
        <v>1140.885</v>
      </c>
      <c r="K37" s="77">
        <f t="shared" si="2"/>
        <v>0</v>
      </c>
      <c r="L37" s="77"/>
      <c r="M37" s="77">
        <f t="shared" si="3"/>
        <v>7573.8549999999996</v>
      </c>
      <c r="N37" s="92"/>
      <c r="O37" s="140">
        <v>44301</v>
      </c>
      <c r="P37" s="147" t="s">
        <v>843</v>
      </c>
      <c r="Q37" s="147" t="s">
        <v>844</v>
      </c>
      <c r="S37" s="30"/>
    </row>
    <row r="38" spans="2:19" s="58" customFormat="1" ht="29.25" customHeight="1" x14ac:dyDescent="0.2">
      <c r="B38" s="123" t="s">
        <v>1163</v>
      </c>
      <c r="C38" s="12" t="s">
        <v>472</v>
      </c>
      <c r="D38" s="12"/>
      <c r="E38" s="12" t="s">
        <v>313</v>
      </c>
      <c r="F38" s="58">
        <v>6879</v>
      </c>
      <c r="G38" s="58">
        <v>220.92</v>
      </c>
      <c r="H38" s="94"/>
      <c r="I38" s="77">
        <f t="shared" si="0"/>
        <v>3439.5</v>
      </c>
      <c r="J38" s="77">
        <f t="shared" si="1"/>
        <v>110.46</v>
      </c>
      <c r="K38" s="77">
        <f t="shared" si="2"/>
        <v>0</v>
      </c>
      <c r="L38" s="77"/>
      <c r="M38" s="77">
        <f t="shared" si="3"/>
        <v>3329.04</v>
      </c>
      <c r="N38" s="92"/>
      <c r="O38" s="139">
        <v>44470</v>
      </c>
      <c r="P38" s="147" t="s">
        <v>845</v>
      </c>
      <c r="Q38" s="147" t="s">
        <v>490</v>
      </c>
      <c r="S38" s="30"/>
    </row>
    <row r="39" spans="2:19" s="58" customFormat="1" ht="29.25" customHeight="1" x14ac:dyDescent="0.2">
      <c r="B39" s="169" t="s">
        <v>1164</v>
      </c>
      <c r="C39" s="58" t="s">
        <v>347</v>
      </c>
      <c r="E39" s="114" t="s">
        <v>348</v>
      </c>
      <c r="F39" s="77">
        <v>12343.01</v>
      </c>
      <c r="G39" s="77">
        <v>1231.03</v>
      </c>
      <c r="H39" s="77"/>
      <c r="I39" s="77">
        <f>F39/2</f>
        <v>6171.5050000000001</v>
      </c>
      <c r="J39" s="77">
        <f>G39/2</f>
        <v>615.51499999999999</v>
      </c>
      <c r="K39" s="77">
        <f>H39/2</f>
        <v>0</v>
      </c>
      <c r="L39" s="77"/>
      <c r="M39" s="77">
        <f>I39-J39+K39-L39</f>
        <v>5555.99</v>
      </c>
      <c r="N39" s="11"/>
      <c r="O39" s="139">
        <v>44470</v>
      </c>
      <c r="P39" s="138" t="s">
        <v>1328</v>
      </c>
      <c r="Q39" s="138" t="s">
        <v>1329</v>
      </c>
      <c r="S39" s="30"/>
    </row>
    <row r="40" spans="2:19" s="58" customFormat="1" ht="29.25" customHeight="1" x14ac:dyDescent="0.2">
      <c r="B40" s="169" t="s">
        <v>1362</v>
      </c>
      <c r="C40" s="58" t="s">
        <v>492</v>
      </c>
      <c r="E40" s="114" t="s">
        <v>313</v>
      </c>
      <c r="F40" s="77">
        <v>6879</v>
      </c>
      <c r="G40" s="77">
        <v>220.92</v>
      </c>
      <c r="H40" s="77"/>
      <c r="I40" s="77">
        <v>3439.5</v>
      </c>
      <c r="J40" s="77">
        <v>110.46</v>
      </c>
      <c r="K40" s="77">
        <v>0</v>
      </c>
      <c r="L40" s="77"/>
      <c r="M40" s="77">
        <v>3329.04</v>
      </c>
      <c r="N40" s="54"/>
      <c r="O40" s="139">
        <v>44484</v>
      </c>
      <c r="P40" s="138" t="s">
        <v>642</v>
      </c>
      <c r="Q40" s="138" t="s">
        <v>643</v>
      </c>
      <c r="S40" s="30"/>
    </row>
    <row r="41" spans="2:19" s="58" customFormat="1" ht="29.25" customHeight="1" x14ac:dyDescent="0.2">
      <c r="E41" s="29" t="s">
        <v>5</v>
      </c>
      <c r="F41" s="30">
        <f>SUM(F6:F38)</f>
        <v>303141.70999999996</v>
      </c>
      <c r="G41" s="30">
        <f>SUM(G6:G38)</f>
        <v>24891.319999999996</v>
      </c>
      <c r="H41" s="30">
        <f>SUM(H6:H38)</f>
        <v>311.40999999999997</v>
      </c>
      <c r="I41" s="30">
        <f>SUM(I6:I39)</f>
        <v>157742.35999999999</v>
      </c>
      <c r="J41" s="30">
        <f t="shared" ref="J41:M41" si="9">SUM(J6:J39)</f>
        <v>13061.174999999997</v>
      </c>
      <c r="K41" s="30">
        <f t="shared" si="9"/>
        <v>155.70499999999998</v>
      </c>
      <c r="L41" s="30">
        <f t="shared" si="9"/>
        <v>0</v>
      </c>
      <c r="M41" s="30">
        <f t="shared" si="9"/>
        <v>144836.88999999996</v>
      </c>
    </row>
    <row r="42" spans="2:19" ht="21.95" customHeight="1" x14ac:dyDescent="0.2">
      <c r="E42" s="29"/>
      <c r="F42" s="30"/>
      <c r="G42" s="30"/>
      <c r="H42" s="30"/>
      <c r="I42" s="30"/>
      <c r="J42" s="30"/>
      <c r="K42" s="30"/>
      <c r="L42" s="30"/>
      <c r="M42" s="30"/>
    </row>
    <row r="43" spans="2:19" ht="21.95" customHeight="1" x14ac:dyDescent="0.2"/>
  </sheetData>
  <sortState ref="B9:M41">
    <sortCondition ref="C9:C41"/>
  </sortState>
  <mergeCells count="1">
    <mergeCell ref="B1:B2"/>
  </mergeCells>
  <phoneticPr fontId="0" type="noConversion"/>
  <pageMargins left="0.11811023622047245" right="7.874015748031496E-2" top="0.39370078740157483" bottom="0.23622047244094491" header="0" footer="0"/>
  <pageSetup scale="62" fitToHeight="2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B1:S14"/>
  <sheetViews>
    <sheetView zoomScale="80" zoomScaleNormal="80" workbookViewId="0">
      <selection activeCell="P7" sqref="P7:P11"/>
    </sheetView>
  </sheetViews>
  <sheetFormatPr baseColWidth="10" defaultColWidth="11.42578125" defaultRowHeight="12.75" x14ac:dyDescent="0.2"/>
  <cols>
    <col min="1" max="1" width="1.42578125" style="12" customWidth="1"/>
    <col min="2" max="2" width="15.140625" style="12" bestFit="1" customWidth="1"/>
    <col min="3" max="3" width="39.140625" style="12" bestFit="1" customWidth="1"/>
    <col min="4" max="4" width="3.42578125" style="12" customWidth="1"/>
    <col min="5" max="5" width="36" style="12" customWidth="1"/>
    <col min="6" max="6" width="0.85546875" style="58" customWidth="1"/>
    <col min="7" max="7" width="1.85546875" style="12" customWidth="1"/>
    <col min="8" max="8" width="1.42578125" style="12" customWidth="1"/>
    <col min="9" max="9" width="14" style="12" customWidth="1"/>
    <col min="10" max="10" width="12" style="12" bestFit="1" customWidth="1"/>
    <col min="11" max="11" width="7.42578125" style="12" bestFit="1" customWidth="1"/>
    <col min="12" max="12" width="7.28515625" style="12" bestFit="1" customWidth="1"/>
    <col min="13" max="13" width="13.5703125" style="12" bestFit="1" customWidth="1"/>
    <col min="14" max="14" width="4.7109375" style="12" customWidth="1"/>
    <col min="15" max="15" width="20.7109375" style="12" bestFit="1" customWidth="1"/>
    <col min="16" max="16" width="23.85546875" style="106" bestFit="1" customWidth="1"/>
    <col min="17" max="17" width="19.42578125" style="12" bestFit="1" customWidth="1"/>
    <col min="18" max="16384" width="11.42578125" style="12"/>
  </cols>
  <sheetData>
    <row r="1" spans="2:19" ht="18" x14ac:dyDescent="0.25">
      <c r="B1" s="172" t="s">
        <v>1258</v>
      </c>
      <c r="F1" s="15" t="s">
        <v>0</v>
      </c>
      <c r="G1" s="16"/>
      <c r="H1" s="16"/>
      <c r="I1" s="16"/>
      <c r="J1" s="16"/>
      <c r="K1" s="16"/>
      <c r="L1" s="16"/>
      <c r="M1" s="16"/>
      <c r="N1" s="17"/>
    </row>
    <row r="2" spans="2:19" ht="15" x14ac:dyDescent="0.25">
      <c r="B2" s="173"/>
      <c r="F2" s="18" t="s">
        <v>440</v>
      </c>
      <c r="G2" s="16"/>
      <c r="H2" s="16"/>
      <c r="I2" s="16"/>
      <c r="J2" s="16"/>
      <c r="K2" s="16"/>
      <c r="L2" s="16"/>
      <c r="M2" s="16"/>
      <c r="N2" s="19"/>
    </row>
    <row r="3" spans="2:19" x14ac:dyDescent="0.2">
      <c r="F3" s="19" t="str">
        <f>PRESIDENCIA!F3</f>
        <v xml:space="preserve"> QUINCENAL</v>
      </c>
      <c r="G3" s="16"/>
      <c r="H3" s="16"/>
      <c r="I3" s="16"/>
      <c r="J3" s="16"/>
      <c r="K3" s="16"/>
      <c r="L3" s="16"/>
      <c r="M3" s="16"/>
    </row>
    <row r="4" spans="2:19" x14ac:dyDescent="0.2">
      <c r="F4" s="48"/>
      <c r="G4" s="16"/>
      <c r="H4" s="16"/>
      <c r="I4" s="16"/>
      <c r="J4" s="16"/>
      <c r="K4" s="16"/>
      <c r="L4" s="16"/>
      <c r="M4" s="16"/>
    </row>
    <row r="5" spans="2:19" x14ac:dyDescent="0.2"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0" t="s">
        <v>26</v>
      </c>
      <c r="H5" s="50" t="s">
        <v>31</v>
      </c>
      <c r="I5" s="21" t="s">
        <v>2</v>
      </c>
      <c r="J5" s="21" t="s">
        <v>26</v>
      </c>
      <c r="K5" s="51" t="s">
        <v>305</v>
      </c>
      <c r="L5" s="23" t="s">
        <v>22</v>
      </c>
      <c r="M5" s="21" t="s">
        <v>3</v>
      </c>
      <c r="N5" s="20" t="s">
        <v>4</v>
      </c>
      <c r="O5" s="21" t="s">
        <v>491</v>
      </c>
      <c r="P5" s="160" t="s">
        <v>540</v>
      </c>
      <c r="Q5" s="21" t="s">
        <v>541</v>
      </c>
    </row>
    <row r="6" spans="2:19" ht="2.25" customHeight="1" x14ac:dyDescent="0.2">
      <c r="G6" s="44"/>
      <c r="H6" s="44"/>
    </row>
    <row r="7" spans="2:19" ht="24" x14ac:dyDescent="0.2">
      <c r="B7" s="17" t="s">
        <v>1165</v>
      </c>
      <c r="C7" s="14" t="s">
        <v>293</v>
      </c>
      <c r="D7" s="61"/>
      <c r="E7" s="107" t="s">
        <v>441</v>
      </c>
      <c r="F7" s="6">
        <v>21692.31</v>
      </c>
      <c r="G7" s="31">
        <v>3192.31</v>
      </c>
      <c r="H7" s="31"/>
      <c r="I7" s="6">
        <f>F7/2</f>
        <v>10846.155000000001</v>
      </c>
      <c r="J7" s="6">
        <f>G7/2</f>
        <v>1596.155</v>
      </c>
      <c r="K7" s="6"/>
      <c r="L7" s="6"/>
      <c r="M7" s="6">
        <f t="shared" ref="M7" si="0">I7-J7+K7-L7</f>
        <v>9250</v>
      </c>
      <c r="N7" s="11"/>
      <c r="O7" s="139">
        <v>43374</v>
      </c>
      <c r="P7" s="106" t="s">
        <v>882</v>
      </c>
      <c r="Q7" s="30" t="s">
        <v>883</v>
      </c>
      <c r="R7" s="30"/>
      <c r="S7" s="30"/>
    </row>
    <row r="8" spans="2:19" ht="24" x14ac:dyDescent="0.2">
      <c r="B8" s="17" t="s">
        <v>1166</v>
      </c>
      <c r="C8" s="14" t="s">
        <v>1354</v>
      </c>
      <c r="D8" s="61"/>
      <c r="E8" s="107" t="s">
        <v>1333</v>
      </c>
      <c r="F8" s="6"/>
      <c r="G8" s="31"/>
      <c r="H8" s="31"/>
      <c r="I8" s="6">
        <v>5616.29</v>
      </c>
      <c r="J8" s="6">
        <v>566.29</v>
      </c>
      <c r="K8" s="6"/>
      <c r="L8" s="6"/>
      <c r="M8" s="6">
        <v>5050</v>
      </c>
      <c r="N8" s="11"/>
      <c r="O8" s="139">
        <v>44531</v>
      </c>
      <c r="P8" s="106" t="s">
        <v>1355</v>
      </c>
      <c r="Q8" s="30" t="s">
        <v>1356</v>
      </c>
      <c r="R8" s="30"/>
      <c r="S8" s="30"/>
    </row>
    <row r="9" spans="2:19" ht="21.95" customHeight="1" x14ac:dyDescent="0.2">
      <c r="B9" s="17" t="s">
        <v>1167</v>
      </c>
      <c r="C9" s="12" t="s">
        <v>444</v>
      </c>
      <c r="D9" s="58"/>
      <c r="E9" s="116" t="s">
        <v>445</v>
      </c>
      <c r="F9" s="30">
        <v>14886.24</v>
      </c>
      <c r="G9" s="47">
        <v>1738.54</v>
      </c>
      <c r="H9" s="94"/>
      <c r="I9" s="77">
        <f t="shared" ref="I9:K11" si="1">+F9/2</f>
        <v>7443.12</v>
      </c>
      <c r="J9" s="77">
        <f t="shared" si="1"/>
        <v>869.27</v>
      </c>
      <c r="K9" s="77">
        <f t="shared" si="1"/>
        <v>0</v>
      </c>
      <c r="L9" s="77"/>
      <c r="M9" s="77">
        <f>I9-J9+K9-L9</f>
        <v>6573.85</v>
      </c>
      <c r="N9" s="11"/>
      <c r="O9" s="139">
        <v>43865</v>
      </c>
      <c r="P9" s="106" t="s">
        <v>884</v>
      </c>
      <c r="Q9" s="16" t="s">
        <v>885</v>
      </c>
      <c r="R9" s="16"/>
    </row>
    <row r="10" spans="2:19" s="58" customFormat="1" ht="29.25" customHeight="1" x14ac:dyDescent="0.2">
      <c r="B10" s="17" t="s">
        <v>1168</v>
      </c>
      <c r="C10" s="58" t="s">
        <v>442</v>
      </c>
      <c r="D10" s="116"/>
      <c r="E10" s="113" t="s">
        <v>443</v>
      </c>
      <c r="F10" s="77">
        <v>10111.709999999999</v>
      </c>
      <c r="G10" s="94">
        <v>851.63</v>
      </c>
      <c r="H10" s="94"/>
      <c r="I10" s="77">
        <f t="shared" si="1"/>
        <v>5055.8549999999996</v>
      </c>
      <c r="J10" s="77">
        <f t="shared" si="1"/>
        <v>425.815</v>
      </c>
      <c r="K10" s="77">
        <f t="shared" si="1"/>
        <v>0</v>
      </c>
      <c r="L10" s="77"/>
      <c r="M10" s="77">
        <f>I10-J10+K10-L10</f>
        <v>4630.04</v>
      </c>
      <c r="N10" s="92"/>
      <c r="O10" s="139">
        <v>44470</v>
      </c>
      <c r="P10" s="101" t="s">
        <v>886</v>
      </c>
      <c r="Q10" s="58" t="s">
        <v>887</v>
      </c>
    </row>
    <row r="11" spans="2:19" s="58" customFormat="1" ht="29.25" customHeight="1" x14ac:dyDescent="0.2">
      <c r="B11" s="17" t="s">
        <v>1169</v>
      </c>
      <c r="C11" s="58" t="s">
        <v>237</v>
      </c>
      <c r="D11" s="116"/>
      <c r="E11" s="113" t="s">
        <v>311</v>
      </c>
      <c r="F11" s="77">
        <v>7735.75</v>
      </c>
      <c r="G11" s="94">
        <v>567.66999999999996</v>
      </c>
      <c r="H11" s="31"/>
      <c r="I11" s="6">
        <f t="shared" si="1"/>
        <v>3867.875</v>
      </c>
      <c r="J11" s="6">
        <f t="shared" si="1"/>
        <v>283.83499999999998</v>
      </c>
      <c r="K11" s="6">
        <f t="shared" si="1"/>
        <v>0</v>
      </c>
      <c r="L11" s="6"/>
      <c r="M11" s="6">
        <f>I11-J11+K11-L11</f>
        <v>3584.04</v>
      </c>
      <c r="N11" s="92"/>
      <c r="O11" s="106">
        <v>43374</v>
      </c>
      <c r="P11" s="101" t="s">
        <v>888</v>
      </c>
      <c r="Q11" s="58" t="s">
        <v>125</v>
      </c>
    </row>
    <row r="12" spans="2:19" s="58" customFormat="1" ht="29.25" customHeight="1" x14ac:dyDescent="0.2">
      <c r="E12" s="29" t="s">
        <v>5</v>
      </c>
      <c r="F12" s="30">
        <f>SUM(F6:F10)</f>
        <v>46690.26</v>
      </c>
      <c r="G12" s="47">
        <f>SUM(G6:G10)</f>
        <v>5782.4800000000005</v>
      </c>
      <c r="H12" s="47">
        <f>SUM(H6:H10)</f>
        <v>0</v>
      </c>
      <c r="I12" s="30">
        <f>SUM(I6:I11)</f>
        <v>32829.294999999998</v>
      </c>
      <c r="J12" s="30">
        <f>SUM(J6:J11)</f>
        <v>3741.3649999999998</v>
      </c>
      <c r="K12" s="30">
        <f>SUM(K6:K11)</f>
        <v>0</v>
      </c>
      <c r="L12" s="30">
        <f>SUM(L6:L11)</f>
        <v>0</v>
      </c>
      <c r="M12" s="30">
        <f>SUM(M6:M11)</f>
        <v>29087.93</v>
      </c>
      <c r="P12" s="101"/>
    </row>
    <row r="13" spans="2:19" ht="21.95" customHeight="1" x14ac:dyDescent="0.2">
      <c r="E13" s="29"/>
      <c r="F13" s="30"/>
      <c r="G13" s="30"/>
      <c r="H13" s="30"/>
      <c r="I13" s="30"/>
      <c r="J13" s="30"/>
      <c r="K13" s="30"/>
      <c r="L13" s="30"/>
      <c r="M13" s="30"/>
    </row>
    <row r="14" spans="2:19" ht="21.95" customHeight="1" x14ac:dyDescent="0.2"/>
  </sheetData>
  <sortState ref="A10:M12">
    <sortCondition ref="C10:C12"/>
  </sortState>
  <mergeCells count="1">
    <mergeCell ref="B1:B2"/>
  </mergeCells>
  <pageMargins left="0.11811023622047245" right="7.874015748031496E-2" top="0.39370078740157483" bottom="0.23622047244094491" header="0" footer="0"/>
  <pageSetup scale="62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3"/>
    <pageSetUpPr fitToPage="1"/>
  </sheetPr>
  <dimension ref="B1:T50"/>
  <sheetViews>
    <sheetView zoomScale="90" zoomScaleNormal="90" workbookViewId="0">
      <selection activeCell="P7" sqref="P7:P47"/>
    </sheetView>
  </sheetViews>
  <sheetFormatPr baseColWidth="10" defaultColWidth="11.42578125" defaultRowHeight="12.75" x14ac:dyDescent="0.2"/>
  <cols>
    <col min="1" max="1" width="1.7109375" style="12" customWidth="1"/>
    <col min="2" max="2" width="15" style="12" bestFit="1" customWidth="1"/>
    <col min="3" max="3" width="35.85546875" style="12" bestFit="1" customWidth="1"/>
    <col min="4" max="4" width="2.28515625" style="12" customWidth="1"/>
    <col min="5" max="5" width="16" style="12" customWidth="1"/>
    <col min="6" max="6" width="1.5703125" style="12" customWidth="1"/>
    <col min="7" max="8" width="1.28515625" style="12" customWidth="1"/>
    <col min="9" max="9" width="12.140625" style="12" bestFit="1" customWidth="1"/>
    <col min="10" max="10" width="11.140625" style="12" bestFit="1" customWidth="1"/>
    <col min="11" max="11" width="11.85546875" style="12" customWidth="1"/>
    <col min="12" max="12" width="9.140625" style="12" customWidth="1"/>
    <col min="13" max="13" width="12.140625" style="12" bestFit="1" customWidth="1"/>
    <col min="14" max="14" width="3.5703125" style="12" customWidth="1"/>
    <col min="15" max="15" width="21.28515625" style="12" bestFit="1" customWidth="1"/>
    <col min="16" max="16" width="23.85546875" style="12" bestFit="1" customWidth="1"/>
    <col min="17" max="17" width="17.85546875" style="12" bestFit="1" customWidth="1"/>
    <col min="18" max="16384" width="11.42578125" style="12"/>
  </cols>
  <sheetData>
    <row r="1" spans="2:17" ht="18" x14ac:dyDescent="0.25">
      <c r="B1" s="172" t="s">
        <v>1259</v>
      </c>
      <c r="C1" s="45"/>
      <c r="D1" s="45"/>
      <c r="E1" s="45"/>
      <c r="F1" s="68" t="s">
        <v>0</v>
      </c>
      <c r="G1" s="69"/>
      <c r="H1" s="69"/>
      <c r="I1" s="69"/>
      <c r="J1" s="69"/>
      <c r="K1" s="69"/>
      <c r="L1" s="69"/>
      <c r="M1" s="69"/>
      <c r="N1" s="52"/>
    </row>
    <row r="2" spans="2:17" ht="15" x14ac:dyDescent="0.25">
      <c r="B2" s="173"/>
      <c r="C2" s="45"/>
      <c r="D2" s="45"/>
      <c r="E2" s="45"/>
      <c r="F2" s="70" t="s">
        <v>98</v>
      </c>
      <c r="G2" s="69"/>
      <c r="H2" s="69"/>
      <c r="I2" s="69"/>
      <c r="J2" s="69"/>
      <c r="K2" s="69"/>
      <c r="L2" s="69"/>
      <c r="M2" s="69"/>
      <c r="N2" s="71"/>
    </row>
    <row r="3" spans="2:17" x14ac:dyDescent="0.2">
      <c r="B3" s="45"/>
      <c r="C3" s="45"/>
      <c r="D3" s="45"/>
      <c r="E3" s="45"/>
      <c r="F3" s="71" t="str">
        <f>PRESIDENCIA!F3</f>
        <v xml:space="preserve"> QUINCENAL</v>
      </c>
      <c r="G3" s="69"/>
      <c r="H3" s="69"/>
      <c r="I3" s="69"/>
      <c r="J3" s="69"/>
      <c r="K3" s="69"/>
      <c r="L3" s="69"/>
      <c r="M3" s="69"/>
      <c r="N3" s="45"/>
    </row>
    <row r="4" spans="2:17" x14ac:dyDescent="0.2">
      <c r="B4" s="45"/>
      <c r="C4" s="45"/>
      <c r="D4" s="45"/>
      <c r="E4" s="45"/>
      <c r="F4" s="53"/>
      <c r="G4" s="69"/>
      <c r="H4" s="69"/>
      <c r="I4" s="69"/>
      <c r="J4" s="69"/>
      <c r="K4" s="69"/>
      <c r="L4" s="69"/>
      <c r="M4" s="69"/>
      <c r="N4" s="45"/>
    </row>
    <row r="5" spans="2:17" x14ac:dyDescent="0.2">
      <c r="B5" s="20" t="s">
        <v>960</v>
      </c>
      <c r="C5" s="20" t="s">
        <v>1</v>
      </c>
      <c r="D5" s="20"/>
      <c r="E5" s="20" t="s">
        <v>7</v>
      </c>
      <c r="F5" s="50" t="s">
        <v>2</v>
      </c>
      <c r="G5" s="50" t="s">
        <v>26</v>
      </c>
      <c r="H5" s="50"/>
      <c r="I5" s="21" t="s">
        <v>2</v>
      </c>
      <c r="J5" s="21" t="s">
        <v>26</v>
      </c>
      <c r="K5" s="51" t="s">
        <v>31</v>
      </c>
      <c r="L5" s="23" t="s">
        <v>22</v>
      </c>
      <c r="M5" s="21" t="s">
        <v>3</v>
      </c>
      <c r="N5" s="20" t="s">
        <v>4</v>
      </c>
      <c r="O5" s="21" t="s">
        <v>491</v>
      </c>
      <c r="P5" s="21" t="s">
        <v>540</v>
      </c>
      <c r="Q5" s="21" t="s">
        <v>541</v>
      </c>
    </row>
    <row r="6" spans="2:17" ht="1.5" customHeight="1" x14ac:dyDescent="0.2">
      <c r="B6" s="45"/>
      <c r="C6" s="45"/>
      <c r="D6" s="45"/>
      <c r="E6" s="45"/>
      <c r="F6" s="72"/>
      <c r="G6" s="72"/>
      <c r="H6" s="72"/>
      <c r="I6" s="45"/>
      <c r="J6" s="45"/>
      <c r="K6" s="45"/>
      <c r="L6" s="45"/>
      <c r="M6" s="45"/>
      <c r="N6" s="45"/>
    </row>
    <row r="7" spans="2:17" x14ac:dyDescent="0.2">
      <c r="B7" s="84" t="s">
        <v>1170</v>
      </c>
      <c r="C7" s="10" t="s">
        <v>250</v>
      </c>
      <c r="D7" s="124"/>
      <c r="E7" s="62" t="s">
        <v>446</v>
      </c>
      <c r="F7" s="132">
        <v>23787.57</v>
      </c>
      <c r="G7" s="25">
        <v>3639.86</v>
      </c>
      <c r="H7" s="25"/>
      <c r="I7" s="25">
        <f t="shared" ref="I7:J15" si="0">+F7/2</f>
        <v>11893.785</v>
      </c>
      <c r="J7" s="25">
        <f t="shared" si="0"/>
        <v>1819.93</v>
      </c>
      <c r="K7" s="25"/>
      <c r="L7" s="25"/>
      <c r="M7" s="25">
        <f t="shared" ref="M7" si="1">I7-J7+K7-L7</f>
        <v>10073.855</v>
      </c>
      <c r="N7" s="11"/>
      <c r="O7" s="106">
        <v>42733</v>
      </c>
      <c r="P7" s="12" t="s">
        <v>674</v>
      </c>
      <c r="Q7" s="12" t="s">
        <v>1263</v>
      </c>
    </row>
    <row r="8" spans="2:17" ht="45" x14ac:dyDescent="0.2">
      <c r="B8" s="84" t="s">
        <v>1171</v>
      </c>
      <c r="C8" s="10" t="s">
        <v>501</v>
      </c>
      <c r="D8" s="124"/>
      <c r="E8" s="62" t="s">
        <v>502</v>
      </c>
      <c r="F8" s="132">
        <v>30312.959999999999</v>
      </c>
      <c r="G8" s="25">
        <v>5105.49</v>
      </c>
      <c r="H8" s="25"/>
      <c r="I8" s="25">
        <f t="shared" ref="I8" si="2">+F8/2</f>
        <v>15156.48</v>
      </c>
      <c r="J8" s="25">
        <f t="shared" ref="J8" si="3">+G8/2</f>
        <v>2552.7449999999999</v>
      </c>
      <c r="K8" s="25"/>
      <c r="L8" s="25"/>
      <c r="M8" s="25">
        <f t="shared" ref="M8" si="4">I8-J8+K8-L8</f>
        <v>12603.735000000001</v>
      </c>
      <c r="N8" s="11"/>
      <c r="O8" s="106">
        <v>44501</v>
      </c>
      <c r="P8" s="12" t="s">
        <v>675</v>
      </c>
      <c r="Q8" s="12" t="s">
        <v>1264</v>
      </c>
    </row>
    <row r="9" spans="2:17" ht="15" x14ac:dyDescent="0.25">
      <c r="B9" s="84" t="s">
        <v>1172</v>
      </c>
      <c r="C9" s="12" t="s">
        <v>452</v>
      </c>
      <c r="E9" s="108" t="s">
        <v>21</v>
      </c>
      <c r="F9" s="58">
        <v>11744.26</v>
      </c>
      <c r="G9" s="58">
        <v>1123.73</v>
      </c>
      <c r="H9" s="58"/>
      <c r="I9" s="25">
        <f t="shared" si="0"/>
        <v>5872.13</v>
      </c>
      <c r="J9" s="25">
        <f t="shared" si="0"/>
        <v>561.86500000000001</v>
      </c>
      <c r="K9" s="25"/>
      <c r="L9" s="25"/>
      <c r="M9" s="25">
        <f t="shared" ref="M9:M15" si="5">I9-J9+K9-L9</f>
        <v>5310.2650000000003</v>
      </c>
      <c r="N9" s="11"/>
      <c r="O9" s="161">
        <v>43922</v>
      </c>
      <c r="P9" s="125" t="s">
        <v>676</v>
      </c>
      <c r="Q9" s="64" t="s">
        <v>1265</v>
      </c>
    </row>
    <row r="10" spans="2:17" x14ac:dyDescent="0.2">
      <c r="B10" s="84" t="s">
        <v>1173</v>
      </c>
      <c r="C10" s="84" t="s">
        <v>259</v>
      </c>
      <c r="D10" s="84"/>
      <c r="E10" s="84" t="s">
        <v>21</v>
      </c>
      <c r="F10" s="132">
        <v>11744.26</v>
      </c>
      <c r="G10" s="25">
        <v>1123.73</v>
      </c>
      <c r="H10" s="25"/>
      <c r="I10" s="25">
        <f t="shared" si="0"/>
        <v>5872.13</v>
      </c>
      <c r="J10" s="25">
        <f t="shared" si="0"/>
        <v>561.86500000000001</v>
      </c>
      <c r="K10" s="25"/>
      <c r="L10" s="25"/>
      <c r="M10" s="25">
        <f t="shared" si="5"/>
        <v>5310.2650000000003</v>
      </c>
      <c r="N10" s="11"/>
      <c r="O10" s="106">
        <v>40544</v>
      </c>
      <c r="P10" s="12" t="s">
        <v>677</v>
      </c>
      <c r="Q10" s="12" t="s">
        <v>1266</v>
      </c>
    </row>
    <row r="11" spans="2:17" x14ac:dyDescent="0.2">
      <c r="B11" s="84" t="s">
        <v>1174</v>
      </c>
      <c r="C11" s="10" t="s">
        <v>251</v>
      </c>
      <c r="D11" s="124"/>
      <c r="E11" s="124" t="s">
        <v>21</v>
      </c>
      <c r="F11" s="132">
        <v>11744.26</v>
      </c>
      <c r="G11" s="25">
        <v>1123.73</v>
      </c>
      <c r="H11" s="25"/>
      <c r="I11" s="25">
        <f t="shared" si="0"/>
        <v>5872.13</v>
      </c>
      <c r="J11" s="25">
        <f t="shared" si="0"/>
        <v>561.86500000000001</v>
      </c>
      <c r="K11" s="25"/>
      <c r="L11" s="25"/>
      <c r="M11" s="25">
        <f t="shared" si="5"/>
        <v>5310.2650000000003</v>
      </c>
      <c r="N11" s="11"/>
      <c r="O11" s="106">
        <v>42675</v>
      </c>
      <c r="P11" s="12" t="s">
        <v>678</v>
      </c>
      <c r="Q11" s="12" t="s">
        <v>1267</v>
      </c>
    </row>
    <row r="12" spans="2:17" ht="22.5" x14ac:dyDescent="0.2">
      <c r="B12" s="84" t="s">
        <v>1175</v>
      </c>
      <c r="C12" s="10" t="s">
        <v>273</v>
      </c>
      <c r="D12" s="58"/>
      <c r="E12" s="67" t="s">
        <v>100</v>
      </c>
      <c r="F12" s="6">
        <v>8895.58</v>
      </c>
      <c r="G12" s="6">
        <v>693.86</v>
      </c>
      <c r="H12" s="6"/>
      <c r="I12" s="25">
        <f t="shared" si="0"/>
        <v>4447.79</v>
      </c>
      <c r="J12" s="25">
        <f t="shared" si="0"/>
        <v>346.93</v>
      </c>
      <c r="K12" s="25"/>
      <c r="L12" s="25"/>
      <c r="M12" s="25">
        <f t="shared" si="5"/>
        <v>4100.8599999999997</v>
      </c>
      <c r="N12" s="11"/>
      <c r="O12" s="106">
        <v>42278</v>
      </c>
      <c r="P12" s="12" t="s">
        <v>679</v>
      </c>
      <c r="Q12" s="12" t="s">
        <v>1268</v>
      </c>
    </row>
    <row r="13" spans="2:17" x14ac:dyDescent="0.2">
      <c r="B13" s="84" t="s">
        <v>1176</v>
      </c>
      <c r="C13" s="12" t="s">
        <v>461</v>
      </c>
      <c r="E13" s="108" t="s">
        <v>21</v>
      </c>
      <c r="F13" s="12">
        <v>11744.26</v>
      </c>
      <c r="G13" s="12">
        <v>1123.73</v>
      </c>
      <c r="I13" s="25">
        <f t="shared" si="0"/>
        <v>5872.13</v>
      </c>
      <c r="J13" s="25">
        <f t="shared" si="0"/>
        <v>561.86500000000001</v>
      </c>
      <c r="K13" s="25"/>
      <c r="L13" s="25"/>
      <c r="M13" s="25">
        <f t="shared" si="5"/>
        <v>5310.2650000000003</v>
      </c>
      <c r="N13" s="11"/>
      <c r="O13" s="140">
        <v>44242</v>
      </c>
      <c r="P13" s="106" t="s">
        <v>680</v>
      </c>
      <c r="Q13" s="12" t="s">
        <v>1269</v>
      </c>
    </row>
    <row r="14" spans="2:17" x14ac:dyDescent="0.2">
      <c r="B14" s="84" t="s">
        <v>1177</v>
      </c>
      <c r="C14" s="12" t="s">
        <v>451</v>
      </c>
      <c r="E14" s="108" t="s">
        <v>21</v>
      </c>
      <c r="F14" s="30">
        <v>11744.26</v>
      </c>
      <c r="G14" s="30">
        <v>1123.73</v>
      </c>
      <c r="H14" s="30"/>
      <c r="I14" s="25">
        <f t="shared" si="0"/>
        <v>5872.13</v>
      </c>
      <c r="J14" s="25">
        <f t="shared" si="0"/>
        <v>561.86500000000001</v>
      </c>
      <c r="K14" s="25"/>
      <c r="L14" s="25"/>
      <c r="M14" s="25">
        <f t="shared" si="5"/>
        <v>5310.2650000000003</v>
      </c>
      <c r="N14" s="11"/>
      <c r="O14" s="140">
        <v>44197</v>
      </c>
      <c r="P14" s="106" t="s">
        <v>681</v>
      </c>
      <c r="Q14" s="12" t="s">
        <v>1270</v>
      </c>
    </row>
    <row r="15" spans="2:17" x14ac:dyDescent="0.2">
      <c r="B15" s="84" t="s">
        <v>1178</v>
      </c>
      <c r="C15" s="84" t="s">
        <v>253</v>
      </c>
      <c r="D15" s="84"/>
      <c r="E15" s="124" t="s">
        <v>447</v>
      </c>
      <c r="F15" s="132">
        <v>12978.82</v>
      </c>
      <c r="G15" s="25">
        <v>1344.96</v>
      </c>
      <c r="H15" s="25"/>
      <c r="I15" s="25">
        <f t="shared" si="0"/>
        <v>6489.41</v>
      </c>
      <c r="J15" s="25">
        <f t="shared" si="0"/>
        <v>672.48</v>
      </c>
      <c r="K15" s="25"/>
      <c r="L15" s="25"/>
      <c r="M15" s="25">
        <f t="shared" si="5"/>
        <v>5816.93</v>
      </c>
      <c r="N15" s="11"/>
      <c r="O15" s="106">
        <v>40550</v>
      </c>
      <c r="P15" s="12" t="s">
        <v>682</v>
      </c>
      <c r="Q15" s="12" t="s">
        <v>1271</v>
      </c>
    </row>
    <row r="16" spans="2:17" x14ac:dyDescent="0.2">
      <c r="B16" s="84" t="s">
        <v>1179</v>
      </c>
      <c r="C16" s="12" t="s">
        <v>473</v>
      </c>
      <c r="E16" s="108" t="s">
        <v>474</v>
      </c>
      <c r="F16" s="12">
        <v>4750.28</v>
      </c>
      <c r="G16" s="25"/>
      <c r="H16" s="25">
        <v>49.73</v>
      </c>
      <c r="I16" s="25">
        <f t="shared" ref="I16:I17" si="6">+F16/2</f>
        <v>2375.14</v>
      </c>
      <c r="J16" s="25">
        <f t="shared" ref="J16:J17" si="7">+G16/2</f>
        <v>0</v>
      </c>
      <c r="K16" s="25">
        <f>+H16/2</f>
        <v>24.864999999999998</v>
      </c>
      <c r="L16" s="25"/>
      <c r="M16" s="25">
        <f>I16-J16+K16-L16</f>
        <v>2400.0049999999997</v>
      </c>
      <c r="N16" s="11"/>
      <c r="O16" s="140">
        <v>43770</v>
      </c>
      <c r="P16" s="12" t="s">
        <v>683</v>
      </c>
      <c r="Q16" s="12" t="s">
        <v>1272</v>
      </c>
    </row>
    <row r="17" spans="2:19" x14ac:dyDescent="0.2">
      <c r="B17" s="84" t="s">
        <v>1180</v>
      </c>
      <c r="C17" s="133" t="s">
        <v>460</v>
      </c>
      <c r="E17" s="108" t="s">
        <v>21</v>
      </c>
      <c r="F17" s="12">
        <v>11744.26</v>
      </c>
      <c r="G17" s="12">
        <v>1123.73</v>
      </c>
      <c r="I17" s="25">
        <f t="shared" si="6"/>
        <v>5872.13</v>
      </c>
      <c r="J17" s="25">
        <f t="shared" si="7"/>
        <v>561.86500000000001</v>
      </c>
      <c r="K17" s="25"/>
      <c r="L17" s="25"/>
      <c r="M17" s="25">
        <f t="shared" ref="M17" si="8">I17-J17+K17-L17</f>
        <v>5310.2650000000003</v>
      </c>
      <c r="N17" s="11"/>
      <c r="O17" s="140">
        <v>44347</v>
      </c>
      <c r="P17" s="106" t="s">
        <v>684</v>
      </c>
      <c r="Q17" s="12" t="s">
        <v>1273</v>
      </c>
    </row>
    <row r="18" spans="2:19" x14ac:dyDescent="0.2">
      <c r="B18" s="84" t="s">
        <v>1181</v>
      </c>
      <c r="C18" s="10" t="s">
        <v>268</v>
      </c>
      <c r="D18" s="124"/>
      <c r="E18" s="124" t="s">
        <v>32</v>
      </c>
      <c r="F18" s="132">
        <v>11719.9</v>
      </c>
      <c r="G18" s="25">
        <v>1119.3599999999999</v>
      </c>
      <c r="H18" s="25"/>
      <c r="I18" s="25">
        <f t="shared" ref="I18:I47" si="9">+F18/2</f>
        <v>5859.95</v>
      </c>
      <c r="J18" s="25">
        <f t="shared" ref="J18:J47" si="10">+G18/2</f>
        <v>559.67999999999995</v>
      </c>
      <c r="K18" s="25"/>
      <c r="L18" s="25"/>
      <c r="M18" s="25">
        <f t="shared" ref="M18:M47" si="11">I18-J18+K18-L18</f>
        <v>5300.2699999999995</v>
      </c>
      <c r="N18" s="11"/>
      <c r="O18" s="106">
        <v>42902</v>
      </c>
      <c r="P18" s="12" t="s">
        <v>685</v>
      </c>
      <c r="Q18" s="12" t="s">
        <v>1274</v>
      </c>
    </row>
    <row r="19" spans="2:19" x14ac:dyDescent="0.2">
      <c r="B19" s="84" t="s">
        <v>1182</v>
      </c>
      <c r="C19" s="10" t="s">
        <v>267</v>
      </c>
      <c r="D19" s="124"/>
      <c r="E19" s="124" t="s">
        <v>32</v>
      </c>
      <c r="F19" s="132">
        <v>11719.9</v>
      </c>
      <c r="G19" s="25">
        <v>1119.3599999999999</v>
      </c>
      <c r="H19" s="25"/>
      <c r="I19" s="25">
        <f t="shared" si="9"/>
        <v>5859.95</v>
      </c>
      <c r="J19" s="25">
        <f t="shared" si="10"/>
        <v>559.67999999999995</v>
      </c>
      <c r="K19" s="25"/>
      <c r="L19" s="25"/>
      <c r="M19" s="25">
        <f t="shared" si="11"/>
        <v>5300.2699999999995</v>
      </c>
      <c r="N19" s="11"/>
      <c r="O19" s="106">
        <v>40181</v>
      </c>
      <c r="P19" s="12" t="s">
        <v>686</v>
      </c>
      <c r="Q19" s="12" t="s">
        <v>1275</v>
      </c>
    </row>
    <row r="20" spans="2:19" x14ac:dyDescent="0.2">
      <c r="B20" s="84" t="s">
        <v>1183</v>
      </c>
      <c r="C20" s="10" t="s">
        <v>252</v>
      </c>
      <c r="D20" s="124"/>
      <c r="E20" s="124" t="s">
        <v>99</v>
      </c>
      <c r="F20" s="132">
        <v>12978.82</v>
      </c>
      <c r="G20" s="25">
        <v>1344.96</v>
      </c>
      <c r="H20" s="25"/>
      <c r="I20" s="25">
        <f t="shared" si="9"/>
        <v>6489.41</v>
      </c>
      <c r="J20" s="25">
        <f t="shared" si="10"/>
        <v>672.48</v>
      </c>
      <c r="K20" s="25"/>
      <c r="L20" s="25"/>
      <c r="M20" s="25">
        <f t="shared" si="11"/>
        <v>5816.93</v>
      </c>
      <c r="N20" s="11"/>
      <c r="O20" s="106">
        <v>40197</v>
      </c>
      <c r="P20" s="12" t="s">
        <v>687</v>
      </c>
      <c r="Q20" s="12" t="s">
        <v>1276</v>
      </c>
    </row>
    <row r="21" spans="2:19" x14ac:dyDescent="0.2">
      <c r="B21" s="84" t="s">
        <v>1184</v>
      </c>
      <c r="C21" s="12" t="s">
        <v>457</v>
      </c>
      <c r="E21" s="108" t="s">
        <v>100</v>
      </c>
      <c r="F21" s="12">
        <v>8895.58</v>
      </c>
      <c r="G21" s="12">
        <v>693.86</v>
      </c>
      <c r="I21" s="25">
        <f t="shared" si="9"/>
        <v>4447.79</v>
      </c>
      <c r="J21" s="25">
        <f t="shared" si="10"/>
        <v>346.93</v>
      </c>
      <c r="K21" s="25"/>
      <c r="L21" s="25"/>
      <c r="M21" s="25">
        <f t="shared" si="11"/>
        <v>4100.8599999999997</v>
      </c>
      <c r="N21" s="11"/>
      <c r="O21" s="140">
        <v>43511</v>
      </c>
      <c r="P21" s="106" t="s">
        <v>688</v>
      </c>
      <c r="Q21" s="12" t="s">
        <v>1277</v>
      </c>
    </row>
    <row r="22" spans="2:19" x14ac:dyDescent="0.2">
      <c r="B22" s="84" t="s">
        <v>1185</v>
      </c>
      <c r="C22" s="12" t="s">
        <v>458</v>
      </c>
      <c r="E22" s="108" t="s">
        <v>21</v>
      </c>
      <c r="F22" s="12">
        <v>11744.26</v>
      </c>
      <c r="G22" s="12">
        <v>1123.73</v>
      </c>
      <c r="I22" s="25">
        <f t="shared" si="9"/>
        <v>5872.13</v>
      </c>
      <c r="J22" s="25">
        <f t="shared" si="10"/>
        <v>561.86500000000001</v>
      </c>
      <c r="K22" s="25"/>
      <c r="L22" s="25"/>
      <c r="M22" s="25">
        <f t="shared" si="11"/>
        <v>5310.2650000000003</v>
      </c>
      <c r="N22" s="11"/>
      <c r="O22" s="140">
        <v>44120</v>
      </c>
      <c r="P22" s="106" t="s">
        <v>689</v>
      </c>
      <c r="Q22" s="12" t="s">
        <v>1278</v>
      </c>
    </row>
    <row r="23" spans="2:19" x14ac:dyDescent="0.2">
      <c r="B23" s="84" t="s">
        <v>1186</v>
      </c>
      <c r="C23" s="12" t="s">
        <v>462</v>
      </c>
      <c r="D23" s="108"/>
      <c r="E23" s="108" t="s">
        <v>100</v>
      </c>
      <c r="F23" s="12">
        <v>8895.58</v>
      </c>
      <c r="G23" s="12">
        <v>693.86</v>
      </c>
      <c r="I23" s="25">
        <f t="shared" si="9"/>
        <v>4447.79</v>
      </c>
      <c r="J23" s="25">
        <f t="shared" si="10"/>
        <v>346.93</v>
      </c>
      <c r="K23" s="25"/>
      <c r="L23" s="25"/>
      <c r="M23" s="25">
        <f t="shared" si="11"/>
        <v>4100.8599999999997</v>
      </c>
      <c r="N23" s="11"/>
      <c r="O23" s="140">
        <v>43410</v>
      </c>
      <c r="P23" s="106" t="s">
        <v>690</v>
      </c>
      <c r="Q23" s="12" t="s">
        <v>1279</v>
      </c>
    </row>
    <row r="24" spans="2:19" x14ac:dyDescent="0.2">
      <c r="B24" s="84" t="s">
        <v>1187</v>
      </c>
      <c r="C24" s="10" t="s">
        <v>266</v>
      </c>
      <c r="D24" s="124"/>
      <c r="E24" s="124" t="s">
        <v>32</v>
      </c>
      <c r="F24" s="132">
        <v>11744.26</v>
      </c>
      <c r="G24" s="25">
        <v>1123.73</v>
      </c>
      <c r="H24" s="25"/>
      <c r="I24" s="25">
        <f t="shared" si="9"/>
        <v>5872.13</v>
      </c>
      <c r="J24" s="25">
        <f t="shared" si="10"/>
        <v>561.86500000000001</v>
      </c>
      <c r="K24" s="25"/>
      <c r="L24" s="25"/>
      <c r="M24" s="25">
        <f t="shared" si="11"/>
        <v>5310.2650000000003</v>
      </c>
      <c r="N24" s="11"/>
      <c r="O24" s="106">
        <v>43374</v>
      </c>
      <c r="P24" s="12" t="s">
        <v>691</v>
      </c>
      <c r="Q24" s="12" t="s">
        <v>1280</v>
      </c>
    </row>
    <row r="25" spans="2:19" x14ac:dyDescent="0.2">
      <c r="B25" s="84" t="s">
        <v>1188</v>
      </c>
      <c r="C25" s="12" t="s">
        <v>454</v>
      </c>
      <c r="E25" s="108" t="s">
        <v>455</v>
      </c>
      <c r="F25" s="12">
        <v>7735.75</v>
      </c>
      <c r="G25" s="12">
        <v>567.66999999999996</v>
      </c>
      <c r="I25" s="25">
        <f t="shared" si="9"/>
        <v>3867.875</v>
      </c>
      <c r="J25" s="25">
        <f t="shared" si="10"/>
        <v>283.83499999999998</v>
      </c>
      <c r="K25" s="25"/>
      <c r="L25" s="25"/>
      <c r="M25" s="25">
        <f t="shared" si="11"/>
        <v>3584.04</v>
      </c>
      <c r="N25" s="11"/>
      <c r="O25" s="140">
        <v>43571</v>
      </c>
      <c r="P25" s="106" t="s">
        <v>692</v>
      </c>
      <c r="Q25" s="12" t="s">
        <v>1281</v>
      </c>
    </row>
    <row r="26" spans="2:19" x14ac:dyDescent="0.2">
      <c r="B26" s="84" t="s">
        <v>1189</v>
      </c>
      <c r="C26" s="112" t="s">
        <v>270</v>
      </c>
      <c r="D26" s="112"/>
      <c r="E26" s="112" t="s">
        <v>32</v>
      </c>
      <c r="F26" s="115">
        <v>11744.26</v>
      </c>
      <c r="G26" s="95">
        <v>1123.73</v>
      </c>
      <c r="H26" s="95"/>
      <c r="I26" s="25">
        <f t="shared" si="9"/>
        <v>5872.13</v>
      </c>
      <c r="J26" s="25">
        <f t="shared" si="10"/>
        <v>561.86500000000001</v>
      </c>
      <c r="K26" s="25"/>
      <c r="L26" s="25"/>
      <c r="M26" s="25">
        <f t="shared" si="11"/>
        <v>5310.2650000000003</v>
      </c>
      <c r="N26" s="11"/>
      <c r="O26" s="106">
        <v>42604</v>
      </c>
      <c r="P26" s="58" t="s">
        <v>693</v>
      </c>
      <c r="Q26" s="12" t="s">
        <v>1282</v>
      </c>
    </row>
    <row r="27" spans="2:19" x14ac:dyDescent="0.2">
      <c r="B27" s="84" t="s">
        <v>1190</v>
      </c>
      <c r="C27" s="14" t="s">
        <v>256</v>
      </c>
      <c r="D27" s="84"/>
      <c r="E27" s="109" t="s">
        <v>21</v>
      </c>
      <c r="F27" s="132">
        <v>11744.26</v>
      </c>
      <c r="G27" s="25">
        <v>1123.73</v>
      </c>
      <c r="H27" s="25"/>
      <c r="I27" s="25">
        <f t="shared" si="9"/>
        <v>5872.13</v>
      </c>
      <c r="J27" s="25">
        <f t="shared" si="10"/>
        <v>561.86500000000001</v>
      </c>
      <c r="K27" s="25"/>
      <c r="L27" s="25"/>
      <c r="M27" s="25">
        <f t="shared" si="11"/>
        <v>5310.2650000000003</v>
      </c>
      <c r="N27" s="11"/>
      <c r="O27" s="106">
        <v>37622</v>
      </c>
      <c r="P27" s="12" t="s">
        <v>694</v>
      </c>
      <c r="Q27" s="12" t="s">
        <v>1283</v>
      </c>
    </row>
    <row r="28" spans="2:19" x14ac:dyDescent="0.2">
      <c r="B28" s="84" t="s">
        <v>1191</v>
      </c>
      <c r="C28" s="10" t="s">
        <v>269</v>
      </c>
      <c r="D28" s="124"/>
      <c r="E28" s="124" t="s">
        <v>32</v>
      </c>
      <c r="F28" s="132">
        <v>11719.9</v>
      </c>
      <c r="G28" s="25">
        <v>1119.3599999999999</v>
      </c>
      <c r="H28" s="25"/>
      <c r="I28" s="25">
        <f t="shared" si="9"/>
        <v>5859.95</v>
      </c>
      <c r="J28" s="25">
        <f t="shared" si="10"/>
        <v>559.67999999999995</v>
      </c>
      <c r="K28" s="25"/>
      <c r="L28" s="25"/>
      <c r="M28" s="25">
        <f t="shared" si="11"/>
        <v>5300.2699999999995</v>
      </c>
      <c r="N28" s="11"/>
      <c r="O28" s="106">
        <v>41244</v>
      </c>
      <c r="P28" s="12" t="s">
        <v>695</v>
      </c>
      <c r="Q28" s="12" t="s">
        <v>1284</v>
      </c>
    </row>
    <row r="29" spans="2:19" x14ac:dyDescent="0.2">
      <c r="B29" s="84" t="s">
        <v>1192</v>
      </c>
      <c r="C29" s="12" t="s">
        <v>453</v>
      </c>
      <c r="E29" s="108" t="s">
        <v>21</v>
      </c>
      <c r="F29" s="12">
        <v>11744.26</v>
      </c>
      <c r="G29" s="12">
        <v>1123.73</v>
      </c>
      <c r="I29" s="25">
        <f t="shared" si="9"/>
        <v>5872.13</v>
      </c>
      <c r="J29" s="25">
        <f t="shared" si="10"/>
        <v>561.86500000000001</v>
      </c>
      <c r="K29" s="25"/>
      <c r="L29" s="25"/>
      <c r="M29" s="25">
        <f t="shared" si="11"/>
        <v>5310.2650000000003</v>
      </c>
      <c r="N29" s="11"/>
      <c r="O29" s="140">
        <v>43845</v>
      </c>
      <c r="P29" s="106" t="s">
        <v>696</v>
      </c>
      <c r="Q29" s="12" t="s">
        <v>1285</v>
      </c>
      <c r="S29" s="16"/>
    </row>
    <row r="30" spans="2:19" x14ac:dyDescent="0.2">
      <c r="B30" s="84" t="s">
        <v>1193</v>
      </c>
      <c r="C30" s="58" t="s">
        <v>450</v>
      </c>
      <c r="E30" s="124" t="s">
        <v>32</v>
      </c>
      <c r="F30" s="75">
        <v>8895.58</v>
      </c>
      <c r="G30" s="75">
        <v>693.86</v>
      </c>
      <c r="H30" s="75"/>
      <c r="I30" s="25">
        <f t="shared" si="9"/>
        <v>4447.79</v>
      </c>
      <c r="J30" s="25">
        <f t="shared" si="10"/>
        <v>346.93</v>
      </c>
      <c r="K30" s="25"/>
      <c r="L30" s="25"/>
      <c r="M30" s="25">
        <f t="shared" si="11"/>
        <v>4100.8599999999997</v>
      </c>
      <c r="N30" s="11"/>
      <c r="O30" s="139">
        <v>44470</v>
      </c>
      <c r="P30" s="12" t="s">
        <v>697</v>
      </c>
      <c r="Q30" s="12" t="s">
        <v>1286</v>
      </c>
    </row>
    <row r="31" spans="2:19" x14ac:dyDescent="0.2">
      <c r="B31" s="84" t="s">
        <v>1194</v>
      </c>
      <c r="C31" s="84" t="s">
        <v>260</v>
      </c>
      <c r="D31" s="84"/>
      <c r="E31" s="84" t="s">
        <v>21</v>
      </c>
      <c r="F31" s="132">
        <v>11744.26</v>
      </c>
      <c r="G31" s="25">
        <v>1123.73</v>
      </c>
      <c r="H31" s="25"/>
      <c r="I31" s="25">
        <f t="shared" si="9"/>
        <v>5872.13</v>
      </c>
      <c r="J31" s="25">
        <f t="shared" si="10"/>
        <v>561.86500000000001</v>
      </c>
      <c r="K31" s="25"/>
      <c r="L31" s="25"/>
      <c r="M31" s="25">
        <f t="shared" si="11"/>
        <v>5310.2650000000003</v>
      </c>
      <c r="N31" s="11"/>
      <c r="O31" s="106">
        <v>38261</v>
      </c>
      <c r="P31" s="12" t="s">
        <v>698</v>
      </c>
      <c r="Q31" s="12" t="s">
        <v>1287</v>
      </c>
    </row>
    <row r="32" spans="2:19" x14ac:dyDescent="0.2">
      <c r="B32" s="84" t="s">
        <v>1195</v>
      </c>
      <c r="C32" s="84" t="s">
        <v>258</v>
      </c>
      <c r="D32" s="84"/>
      <c r="E32" s="109" t="s">
        <v>21</v>
      </c>
      <c r="F32" s="132">
        <v>11744.26</v>
      </c>
      <c r="G32" s="25">
        <v>1123.73</v>
      </c>
      <c r="H32" s="25"/>
      <c r="I32" s="25">
        <f t="shared" si="9"/>
        <v>5872.13</v>
      </c>
      <c r="J32" s="25">
        <f t="shared" si="10"/>
        <v>561.86500000000001</v>
      </c>
      <c r="K32" s="25"/>
      <c r="L32" s="25"/>
      <c r="M32" s="25">
        <f t="shared" si="11"/>
        <v>5310.2650000000003</v>
      </c>
      <c r="N32" s="11"/>
      <c r="O32" s="106">
        <v>38944</v>
      </c>
      <c r="P32" s="12" t="s">
        <v>699</v>
      </c>
      <c r="Q32" s="12" t="s">
        <v>1288</v>
      </c>
    </row>
    <row r="33" spans="2:20" x14ac:dyDescent="0.2">
      <c r="B33" s="84" t="s">
        <v>1196</v>
      </c>
      <c r="C33" s="10" t="s">
        <v>263</v>
      </c>
      <c r="D33" s="124"/>
      <c r="E33" s="124" t="s">
        <v>21</v>
      </c>
      <c r="F33" s="132">
        <v>11744.26</v>
      </c>
      <c r="G33" s="25">
        <v>1123.73</v>
      </c>
      <c r="H33" s="25"/>
      <c r="I33" s="25">
        <f t="shared" si="9"/>
        <v>5872.13</v>
      </c>
      <c r="J33" s="25">
        <f t="shared" si="10"/>
        <v>561.86500000000001</v>
      </c>
      <c r="K33" s="25"/>
      <c r="L33" s="25"/>
      <c r="M33" s="25">
        <f t="shared" si="11"/>
        <v>5310.2650000000003</v>
      </c>
      <c r="N33" s="11"/>
      <c r="O33" s="106">
        <v>43191</v>
      </c>
      <c r="P33" s="12" t="s">
        <v>700</v>
      </c>
      <c r="Q33" s="12" t="s">
        <v>1289</v>
      </c>
      <c r="R33" s="28"/>
    </row>
    <row r="34" spans="2:20" x14ac:dyDescent="0.2">
      <c r="B34" s="84" t="s">
        <v>1197</v>
      </c>
      <c r="C34" s="10" t="s">
        <v>500</v>
      </c>
      <c r="D34" s="124"/>
      <c r="E34" s="124" t="s">
        <v>32</v>
      </c>
      <c r="F34" s="132">
        <v>11744.26</v>
      </c>
      <c r="G34" s="25">
        <v>1123.73</v>
      </c>
      <c r="H34" s="75"/>
      <c r="I34" s="25">
        <f t="shared" ref="I34" si="12">+F34/2</f>
        <v>5872.13</v>
      </c>
      <c r="J34" s="25">
        <f t="shared" ref="J34" si="13">+G34/2</f>
        <v>561.86500000000001</v>
      </c>
      <c r="K34" s="25"/>
      <c r="L34" s="25"/>
      <c r="M34" s="25">
        <f t="shared" ref="M34" si="14">I34-J34+K34-L34</f>
        <v>5310.2650000000003</v>
      </c>
      <c r="N34" s="11"/>
      <c r="O34" s="106">
        <v>44501</v>
      </c>
      <c r="P34" s="12" t="s">
        <v>701</v>
      </c>
      <c r="Q34" s="12" t="s">
        <v>1290</v>
      </c>
      <c r="R34" s="28"/>
    </row>
    <row r="35" spans="2:20" s="58" customFormat="1" x14ac:dyDescent="0.2">
      <c r="B35" s="84" t="s">
        <v>1198</v>
      </c>
      <c r="C35" s="84" t="s">
        <v>254</v>
      </c>
      <c r="D35" s="84"/>
      <c r="E35" s="84" t="s">
        <v>21</v>
      </c>
      <c r="F35" s="132">
        <v>11744.26</v>
      </c>
      <c r="G35" s="25">
        <v>1123.73</v>
      </c>
      <c r="H35" s="25"/>
      <c r="I35" s="25">
        <f t="shared" si="9"/>
        <v>5872.13</v>
      </c>
      <c r="J35" s="25">
        <f t="shared" si="10"/>
        <v>561.86500000000001</v>
      </c>
      <c r="K35" s="25"/>
      <c r="L35" s="25"/>
      <c r="M35" s="25">
        <f t="shared" si="11"/>
        <v>5310.2650000000003</v>
      </c>
      <c r="N35" s="92"/>
      <c r="O35" s="106">
        <v>40286</v>
      </c>
      <c r="P35" s="12" t="s">
        <v>702</v>
      </c>
      <c r="Q35" s="58" t="s">
        <v>1291</v>
      </c>
    </row>
    <row r="36" spans="2:20" x14ac:dyDescent="0.2">
      <c r="B36" s="84" t="s">
        <v>1199</v>
      </c>
      <c r="C36" s="84" t="s">
        <v>265</v>
      </c>
      <c r="E36" s="109" t="s">
        <v>21</v>
      </c>
      <c r="F36" s="132">
        <v>11744.26</v>
      </c>
      <c r="G36" s="25">
        <v>1123.73</v>
      </c>
      <c r="H36" s="25"/>
      <c r="I36" s="25">
        <f t="shared" si="9"/>
        <v>5872.13</v>
      </c>
      <c r="J36" s="25">
        <f t="shared" si="10"/>
        <v>561.86500000000001</v>
      </c>
      <c r="K36" s="25"/>
      <c r="L36" s="25"/>
      <c r="M36" s="25">
        <f t="shared" si="11"/>
        <v>5310.2650000000003</v>
      </c>
      <c r="N36" s="11"/>
      <c r="O36" s="139">
        <v>43420</v>
      </c>
      <c r="P36" s="12" t="s">
        <v>703</v>
      </c>
      <c r="Q36" s="16" t="s">
        <v>1292</v>
      </c>
    </row>
    <row r="37" spans="2:20" x14ac:dyDescent="0.2">
      <c r="B37" s="84" t="s">
        <v>1200</v>
      </c>
      <c r="C37" s="12" t="s">
        <v>456</v>
      </c>
      <c r="E37" s="108" t="s">
        <v>21</v>
      </c>
      <c r="F37" s="12">
        <v>11744.26</v>
      </c>
      <c r="G37" s="12">
        <v>1123.73</v>
      </c>
      <c r="I37" s="25">
        <f t="shared" si="9"/>
        <v>5872.13</v>
      </c>
      <c r="J37" s="25">
        <f t="shared" si="10"/>
        <v>561.86500000000001</v>
      </c>
      <c r="K37" s="25"/>
      <c r="L37" s="25"/>
      <c r="M37" s="25">
        <f t="shared" si="11"/>
        <v>5310.2650000000003</v>
      </c>
      <c r="N37" s="11"/>
      <c r="O37" s="140">
        <v>43678</v>
      </c>
      <c r="P37" s="106" t="s">
        <v>704</v>
      </c>
      <c r="Q37" s="12" t="s">
        <v>1293</v>
      </c>
    </row>
    <row r="38" spans="2:20" x14ac:dyDescent="0.2">
      <c r="B38" s="84" t="s">
        <v>1201</v>
      </c>
      <c r="C38" s="84" t="s">
        <v>255</v>
      </c>
      <c r="D38" s="84"/>
      <c r="E38" s="109" t="s">
        <v>21</v>
      </c>
      <c r="F38" s="132">
        <v>11744.26</v>
      </c>
      <c r="G38" s="25">
        <v>1123.73</v>
      </c>
      <c r="H38" s="25"/>
      <c r="I38" s="25">
        <f t="shared" si="9"/>
        <v>5872.13</v>
      </c>
      <c r="J38" s="25">
        <f t="shared" si="10"/>
        <v>561.86500000000001</v>
      </c>
      <c r="K38" s="25"/>
      <c r="L38" s="25"/>
      <c r="M38" s="25">
        <f t="shared" si="11"/>
        <v>5310.2650000000003</v>
      </c>
      <c r="N38" s="11"/>
      <c r="O38" s="106">
        <v>38517</v>
      </c>
      <c r="P38" s="12" t="s">
        <v>705</v>
      </c>
      <c r="Q38" s="134" t="s">
        <v>1294</v>
      </c>
      <c r="S38" s="30"/>
    </row>
    <row r="39" spans="2:20" x14ac:dyDescent="0.2">
      <c r="B39" s="84" t="s">
        <v>1202</v>
      </c>
      <c r="C39" s="84" t="s">
        <v>262</v>
      </c>
      <c r="D39" s="84"/>
      <c r="E39" s="109" t="s">
        <v>21</v>
      </c>
      <c r="F39" s="132">
        <v>11744.26</v>
      </c>
      <c r="G39" s="25">
        <v>1123.73</v>
      </c>
      <c r="H39" s="25"/>
      <c r="I39" s="25">
        <f t="shared" si="9"/>
        <v>5872.13</v>
      </c>
      <c r="J39" s="25">
        <f t="shared" si="10"/>
        <v>561.86500000000001</v>
      </c>
      <c r="K39" s="25"/>
      <c r="L39" s="25"/>
      <c r="M39" s="25">
        <f t="shared" si="11"/>
        <v>5310.2650000000003</v>
      </c>
      <c r="N39" s="11"/>
      <c r="O39" s="106">
        <v>41508</v>
      </c>
      <c r="P39" s="12" t="s">
        <v>706</v>
      </c>
      <c r="Q39" s="12" t="s">
        <v>1295</v>
      </c>
    </row>
    <row r="40" spans="2:20" ht="24" customHeight="1" x14ac:dyDescent="0.2">
      <c r="B40" s="84" t="s">
        <v>1203</v>
      </c>
      <c r="C40" s="84" t="s">
        <v>448</v>
      </c>
      <c r="E40" s="109" t="s">
        <v>100</v>
      </c>
      <c r="F40" s="6">
        <v>8895.58</v>
      </c>
      <c r="G40" s="6">
        <v>693.86</v>
      </c>
      <c r="H40" s="6"/>
      <c r="I40" s="25">
        <f t="shared" si="9"/>
        <v>4447.79</v>
      </c>
      <c r="J40" s="25">
        <f t="shared" si="10"/>
        <v>346.93</v>
      </c>
      <c r="K40" s="25"/>
      <c r="L40" s="25"/>
      <c r="M40" s="25">
        <f t="shared" si="11"/>
        <v>4100.8599999999997</v>
      </c>
      <c r="N40" s="11"/>
      <c r="O40" s="139">
        <v>44470</v>
      </c>
      <c r="P40" s="12" t="s">
        <v>707</v>
      </c>
      <c r="Q40" s="12" t="s">
        <v>1296</v>
      </c>
      <c r="S40" s="30"/>
      <c r="T40" s="28"/>
    </row>
    <row r="41" spans="2:20" ht="22.5" x14ac:dyDescent="0.2">
      <c r="B41" s="84" t="s">
        <v>1204</v>
      </c>
      <c r="C41" s="10" t="s">
        <v>272</v>
      </c>
      <c r="D41" s="55"/>
      <c r="E41" s="62" t="s">
        <v>100</v>
      </c>
      <c r="F41" s="6">
        <v>8895.58</v>
      </c>
      <c r="G41" s="6">
        <v>693.86</v>
      </c>
      <c r="H41" s="6"/>
      <c r="I41" s="25">
        <f t="shared" si="9"/>
        <v>4447.79</v>
      </c>
      <c r="J41" s="25">
        <f t="shared" si="10"/>
        <v>346.93</v>
      </c>
      <c r="K41" s="25"/>
      <c r="L41" s="25"/>
      <c r="M41" s="25">
        <f t="shared" si="11"/>
        <v>4100.8599999999997</v>
      </c>
      <c r="N41" s="11"/>
      <c r="O41" s="106">
        <v>42278</v>
      </c>
      <c r="P41" s="12" t="s">
        <v>708</v>
      </c>
      <c r="Q41" s="12" t="s">
        <v>1297</v>
      </c>
    </row>
    <row r="42" spans="2:20" ht="25.5" customHeight="1" x14ac:dyDescent="0.2">
      <c r="B42" s="84" t="s">
        <v>1205</v>
      </c>
      <c r="C42" s="84" t="s">
        <v>449</v>
      </c>
      <c r="E42" s="109" t="str">
        <f>E41</f>
        <v>AUXILIAR DE PROTECCION CIVIL B</v>
      </c>
      <c r="F42" s="132">
        <v>8895.58</v>
      </c>
      <c r="G42" s="25">
        <v>693.86</v>
      </c>
      <c r="H42" s="25"/>
      <c r="I42" s="25">
        <f t="shared" si="9"/>
        <v>4447.79</v>
      </c>
      <c r="J42" s="25">
        <f t="shared" si="10"/>
        <v>346.93</v>
      </c>
      <c r="K42" s="25"/>
      <c r="L42" s="25"/>
      <c r="M42" s="25">
        <f t="shared" si="11"/>
        <v>4100.8599999999997</v>
      </c>
      <c r="N42" s="11"/>
      <c r="O42" s="139">
        <v>44470</v>
      </c>
      <c r="P42" s="12" t="s">
        <v>709</v>
      </c>
      <c r="Q42" s="12" t="s">
        <v>1298</v>
      </c>
    </row>
    <row r="43" spans="2:20" x14ac:dyDescent="0.2">
      <c r="B43" s="84" t="s">
        <v>1206</v>
      </c>
      <c r="C43" s="12" t="s">
        <v>463</v>
      </c>
      <c r="E43" s="108" t="s">
        <v>464</v>
      </c>
      <c r="F43" s="12">
        <v>12343.01</v>
      </c>
      <c r="G43" s="12">
        <v>1231.03</v>
      </c>
      <c r="I43" s="25">
        <f t="shared" si="9"/>
        <v>6171.5050000000001</v>
      </c>
      <c r="J43" s="25">
        <f t="shared" si="10"/>
        <v>615.51499999999999</v>
      </c>
      <c r="K43" s="25"/>
      <c r="L43" s="25"/>
      <c r="M43" s="25">
        <f t="shared" si="11"/>
        <v>5555.99</v>
      </c>
      <c r="N43" s="11"/>
      <c r="O43" s="139">
        <v>44470</v>
      </c>
      <c r="P43" s="12" t="s">
        <v>710</v>
      </c>
      <c r="Q43" s="12" t="s">
        <v>1299</v>
      </c>
    </row>
    <row r="44" spans="2:20" x14ac:dyDescent="0.2">
      <c r="B44" s="84" t="s">
        <v>1207</v>
      </c>
      <c r="C44" s="10" t="s">
        <v>261</v>
      </c>
      <c r="D44" s="124"/>
      <c r="E44" s="124" t="s">
        <v>21</v>
      </c>
      <c r="F44" s="132">
        <v>11744.26</v>
      </c>
      <c r="G44" s="25">
        <v>1123.73</v>
      </c>
      <c r="H44" s="25"/>
      <c r="I44" s="25">
        <f t="shared" si="9"/>
        <v>5872.13</v>
      </c>
      <c r="J44" s="25">
        <f t="shared" si="10"/>
        <v>561.86500000000001</v>
      </c>
      <c r="K44" s="25"/>
      <c r="L44" s="25"/>
      <c r="M44" s="25">
        <f t="shared" si="11"/>
        <v>5310.2650000000003</v>
      </c>
      <c r="N44" s="11"/>
      <c r="O44" s="106">
        <v>41258</v>
      </c>
      <c r="P44" s="12" t="s">
        <v>711</v>
      </c>
      <c r="Q44" s="12" t="s">
        <v>1300</v>
      </c>
    </row>
    <row r="45" spans="2:20" x14ac:dyDescent="0.2">
      <c r="B45" s="84" t="s">
        <v>1208</v>
      </c>
      <c r="C45" s="10" t="s">
        <v>484</v>
      </c>
      <c r="D45" s="124"/>
      <c r="E45" s="124" t="s">
        <v>21</v>
      </c>
      <c r="F45" s="132">
        <v>11744.26</v>
      </c>
      <c r="G45" s="25">
        <v>1123.73</v>
      </c>
      <c r="H45" s="25"/>
      <c r="I45" s="25">
        <f t="shared" ref="I45" si="15">+F45/2</f>
        <v>5872.13</v>
      </c>
      <c r="J45" s="25">
        <f t="shared" ref="J45" si="16">+G45/2</f>
        <v>561.86500000000001</v>
      </c>
      <c r="K45" s="25"/>
      <c r="L45" s="25"/>
      <c r="M45" s="25">
        <f t="shared" ref="M45" si="17">I45-J45+K45-L45</f>
        <v>5310.2650000000003</v>
      </c>
      <c r="N45" s="11"/>
      <c r="O45" s="106"/>
      <c r="P45" s="12" t="s">
        <v>712</v>
      </c>
      <c r="Q45" s="12" t="s">
        <v>1301</v>
      </c>
    </row>
    <row r="46" spans="2:20" x14ac:dyDescent="0.2">
      <c r="B46" s="84" t="s">
        <v>1209</v>
      </c>
      <c r="C46" s="84" t="s">
        <v>264</v>
      </c>
      <c r="D46" s="84"/>
      <c r="E46" s="109" t="s">
        <v>21</v>
      </c>
      <c r="F46" s="132">
        <v>11744.26</v>
      </c>
      <c r="G46" s="25">
        <v>1123.73</v>
      </c>
      <c r="H46" s="25"/>
      <c r="I46" s="25">
        <f t="shared" si="9"/>
        <v>5872.13</v>
      </c>
      <c r="J46" s="25">
        <f t="shared" si="10"/>
        <v>561.86500000000001</v>
      </c>
      <c r="K46" s="25"/>
      <c r="L46" s="25"/>
      <c r="M46" s="25">
        <f t="shared" si="11"/>
        <v>5310.2650000000003</v>
      </c>
      <c r="N46" s="11"/>
      <c r="O46" s="106">
        <v>41647</v>
      </c>
      <c r="P46" s="12" t="s">
        <v>713</v>
      </c>
      <c r="Q46" s="12" t="s">
        <v>1302</v>
      </c>
    </row>
    <row r="47" spans="2:20" x14ac:dyDescent="0.2">
      <c r="B47" s="84" t="s">
        <v>1210</v>
      </c>
      <c r="C47" s="12" t="s">
        <v>459</v>
      </c>
      <c r="E47" s="108" t="s">
        <v>21</v>
      </c>
      <c r="F47" s="12">
        <v>11744.26</v>
      </c>
      <c r="G47" s="12">
        <v>1123.73</v>
      </c>
      <c r="I47" s="25">
        <f t="shared" si="9"/>
        <v>5872.13</v>
      </c>
      <c r="J47" s="25">
        <f t="shared" si="10"/>
        <v>561.86500000000001</v>
      </c>
      <c r="K47" s="25"/>
      <c r="L47" s="25"/>
      <c r="M47" s="25">
        <f t="shared" si="11"/>
        <v>5310.2650000000003</v>
      </c>
      <c r="N47" s="11"/>
      <c r="O47" s="140">
        <v>44089</v>
      </c>
      <c r="P47" s="106" t="s">
        <v>714</v>
      </c>
      <c r="Q47" s="16" t="s">
        <v>1303</v>
      </c>
    </row>
    <row r="48" spans="2:20" x14ac:dyDescent="0.2">
      <c r="B48" s="45"/>
      <c r="C48" s="45"/>
      <c r="D48" s="45"/>
      <c r="E48" s="74" t="s">
        <v>5</v>
      </c>
      <c r="F48" s="75">
        <f t="shared" ref="F48:L48" si="18">SUM(F7:F47)</f>
        <v>484178.2100000002</v>
      </c>
      <c r="G48" s="75">
        <f t="shared" si="18"/>
        <v>48418.590000000033</v>
      </c>
      <c r="H48" s="75">
        <f t="shared" si="18"/>
        <v>49.73</v>
      </c>
      <c r="I48" s="75">
        <f t="shared" si="18"/>
        <v>242089.1050000001</v>
      </c>
      <c r="J48" s="75">
        <f t="shared" si="18"/>
        <v>24209.295000000016</v>
      </c>
      <c r="K48" s="75">
        <f t="shared" si="18"/>
        <v>24.864999999999998</v>
      </c>
      <c r="L48" s="75">
        <f t="shared" si="18"/>
        <v>0</v>
      </c>
      <c r="M48" s="75">
        <f>SUM(M7:M47)</f>
        <v>217904.67500000013</v>
      </c>
      <c r="N48" s="45"/>
    </row>
    <row r="49" spans="5:13" x14ac:dyDescent="0.2">
      <c r="E49" s="29"/>
      <c r="F49" s="47"/>
      <c r="G49" s="47"/>
      <c r="H49" s="47"/>
      <c r="I49" s="30"/>
      <c r="J49" s="30"/>
      <c r="K49" s="30"/>
      <c r="L49" s="30"/>
      <c r="M49" s="30"/>
    </row>
    <row r="50" spans="5:13" x14ac:dyDescent="0.2">
      <c r="F50" s="44"/>
      <c r="G50" s="44"/>
      <c r="H50" s="44"/>
    </row>
  </sheetData>
  <sortState ref="A9:M47">
    <sortCondition ref="C9:C47"/>
  </sortState>
  <mergeCells count="1">
    <mergeCell ref="B1:B2"/>
  </mergeCells>
  <phoneticPr fontId="0" type="noConversion"/>
  <pageMargins left="0.11811023622047245" right="7.874015748031496E-2" top="0.39370078740157483" bottom="0.23622047244094491" header="0" footer="0"/>
  <pageSetup scale="70" fitToHeight="2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3"/>
    <pageSetUpPr fitToPage="1"/>
  </sheetPr>
  <dimension ref="A1:S71"/>
  <sheetViews>
    <sheetView tabSelected="1" workbookViewId="0">
      <selection activeCell="M5" sqref="M5:M44"/>
    </sheetView>
  </sheetViews>
  <sheetFormatPr baseColWidth="10" defaultColWidth="11.42578125" defaultRowHeight="12.75" x14ac:dyDescent="0.2"/>
  <cols>
    <col min="1" max="1" width="1.140625" style="66" customWidth="1"/>
    <col min="2" max="2" width="14.85546875" style="66" customWidth="1"/>
    <col min="3" max="3" width="25.85546875" style="66" customWidth="1"/>
    <col min="4" max="4" width="6.140625" style="66" customWidth="1"/>
    <col min="5" max="5" width="20.5703125" style="66" customWidth="1"/>
    <col min="6" max="6" width="11.140625" style="66" customWidth="1"/>
    <col min="7" max="7" width="7.5703125" style="66" customWidth="1"/>
    <col min="8" max="8" width="6.28515625" style="66" customWidth="1"/>
    <col min="9" max="9" width="6.140625" style="66" customWidth="1"/>
    <col min="10" max="10" width="11.7109375" style="66" customWidth="1"/>
    <col min="11" max="11" width="4.28515625" style="66" customWidth="1"/>
    <col min="12" max="12" width="20.7109375" style="66" bestFit="1" customWidth="1"/>
    <col min="13" max="13" width="23.5703125" style="66" bestFit="1" customWidth="1"/>
    <col min="14" max="14" width="18.28515625" style="66" bestFit="1" customWidth="1"/>
    <col min="15" max="16384" width="11.42578125" style="66"/>
  </cols>
  <sheetData>
    <row r="1" spans="1:18" ht="18" x14ac:dyDescent="0.25">
      <c r="A1" s="66" t="s">
        <v>25</v>
      </c>
      <c r="B1" s="172" t="s">
        <v>1260</v>
      </c>
      <c r="F1" s="15" t="s">
        <v>0</v>
      </c>
      <c r="G1" s="81"/>
      <c r="H1" s="81"/>
      <c r="I1" s="81"/>
      <c r="J1" s="81"/>
      <c r="K1" s="82"/>
    </row>
    <row r="2" spans="1:18" ht="15" x14ac:dyDescent="0.25">
      <c r="B2" s="173"/>
      <c r="F2" s="18" t="s">
        <v>33</v>
      </c>
      <c r="G2" s="81"/>
      <c r="H2" s="81"/>
      <c r="I2" s="81"/>
      <c r="J2" s="81"/>
      <c r="K2" s="19"/>
    </row>
    <row r="3" spans="1:18" x14ac:dyDescent="0.2">
      <c r="B3" s="13"/>
      <c r="C3" s="14"/>
      <c r="F3" s="19" t="str">
        <f>PRESIDENCIA!F3</f>
        <v xml:space="preserve"> QUINCENAL</v>
      </c>
      <c r="G3" s="81"/>
      <c r="H3" s="81"/>
      <c r="I3" s="81"/>
      <c r="J3" s="81"/>
    </row>
    <row r="4" spans="1:18" x14ac:dyDescent="0.2">
      <c r="B4" s="83" t="s">
        <v>960</v>
      </c>
      <c r="C4" s="83" t="s">
        <v>1</v>
      </c>
      <c r="D4" s="83"/>
      <c r="E4" s="83" t="s">
        <v>7</v>
      </c>
      <c r="F4" s="23" t="s">
        <v>2</v>
      </c>
      <c r="G4" s="23" t="s">
        <v>26</v>
      </c>
      <c r="H4" s="51" t="s">
        <v>31</v>
      </c>
      <c r="I4" s="23" t="s">
        <v>22</v>
      </c>
      <c r="J4" s="23" t="s">
        <v>3</v>
      </c>
      <c r="K4" s="83" t="s">
        <v>4</v>
      </c>
      <c r="L4" s="21" t="s">
        <v>491</v>
      </c>
      <c r="M4" s="21" t="s">
        <v>540</v>
      </c>
      <c r="N4" s="21" t="s">
        <v>541</v>
      </c>
    </row>
    <row r="5" spans="1:18" s="12" customFormat="1" x14ac:dyDescent="0.2">
      <c r="B5" s="124" t="s">
        <v>1211</v>
      </c>
      <c r="C5" s="10" t="s">
        <v>197</v>
      </c>
      <c r="D5" s="55"/>
      <c r="E5" s="100" t="s">
        <v>17</v>
      </c>
      <c r="F5" s="6">
        <f>8374.32*0.63/2</f>
        <v>2637.9108000000001</v>
      </c>
      <c r="G5" s="6"/>
      <c r="H5" s="6"/>
      <c r="I5" s="14"/>
      <c r="J5" s="126">
        <f>+F5</f>
        <v>2637.9108000000001</v>
      </c>
      <c r="K5" s="11"/>
      <c r="L5" s="106">
        <v>36913</v>
      </c>
      <c r="M5" s="45" t="s">
        <v>715</v>
      </c>
      <c r="N5" s="45" t="s">
        <v>716</v>
      </c>
      <c r="O5" s="16"/>
    </row>
    <row r="6" spans="1:18" ht="23.25" customHeight="1" x14ac:dyDescent="0.2">
      <c r="B6" s="9" t="s">
        <v>1212</v>
      </c>
      <c r="C6" s="10" t="s">
        <v>189</v>
      </c>
      <c r="D6" s="88"/>
      <c r="E6" s="63" t="s">
        <v>14</v>
      </c>
      <c r="F6" s="77">
        <v>3036.48</v>
      </c>
      <c r="G6" s="89"/>
      <c r="H6" s="90"/>
      <c r="I6" s="89"/>
      <c r="J6" s="6">
        <f t="shared" ref="J6:J19" si="0">F6-G6+H6-I6</f>
        <v>3036.48</v>
      </c>
      <c r="K6" s="66" t="s">
        <v>29</v>
      </c>
      <c r="L6" s="106">
        <v>34274</v>
      </c>
      <c r="M6" s="141" t="s">
        <v>717</v>
      </c>
      <c r="N6" s="141" t="s">
        <v>718</v>
      </c>
    </row>
    <row r="7" spans="1:18" ht="24.75" customHeight="1" x14ac:dyDescent="0.2">
      <c r="B7" s="124" t="s">
        <v>1213</v>
      </c>
      <c r="C7" s="2" t="s">
        <v>221</v>
      </c>
      <c r="D7" s="4"/>
      <c r="E7" s="33" t="s">
        <v>81</v>
      </c>
      <c r="F7" s="3">
        <v>3048.99</v>
      </c>
      <c r="G7" s="6"/>
      <c r="H7" s="6"/>
      <c r="I7" s="6"/>
      <c r="J7" s="6">
        <f t="shared" si="0"/>
        <v>3048.99</v>
      </c>
      <c r="K7" s="66" t="s">
        <v>29</v>
      </c>
      <c r="L7" s="106">
        <v>36192</v>
      </c>
      <c r="M7" s="142" t="s">
        <v>719</v>
      </c>
      <c r="N7" s="141" t="s">
        <v>720</v>
      </c>
    </row>
    <row r="8" spans="1:18" s="12" customFormat="1" ht="24.95" customHeight="1" x14ac:dyDescent="0.2">
      <c r="B8" s="9" t="s">
        <v>1214</v>
      </c>
      <c r="C8" s="14" t="s">
        <v>218</v>
      </c>
      <c r="D8" s="61"/>
      <c r="E8" s="33" t="s">
        <v>300</v>
      </c>
      <c r="F8" s="6">
        <f>12826.8*0.69/2</f>
        <v>4425.2459999999992</v>
      </c>
      <c r="G8" s="6"/>
      <c r="H8" s="6"/>
      <c r="I8" s="6"/>
      <c r="J8" s="6">
        <f t="shared" ref="J8:J9" si="1">F8-G8+H8-I8</f>
        <v>4425.2459999999992</v>
      </c>
      <c r="K8" s="66" t="s">
        <v>29</v>
      </c>
      <c r="L8" s="106">
        <v>36161</v>
      </c>
      <c r="M8" s="54" t="s">
        <v>721</v>
      </c>
      <c r="N8" s="143" t="s">
        <v>786</v>
      </c>
      <c r="O8" s="87"/>
      <c r="P8" s="30"/>
    </row>
    <row r="9" spans="1:18" s="12" customFormat="1" ht="24.95" customHeight="1" x14ac:dyDescent="0.2">
      <c r="B9" s="124" t="s">
        <v>1215</v>
      </c>
      <c r="C9" s="14" t="s">
        <v>219</v>
      </c>
      <c r="D9" s="61"/>
      <c r="E9" s="62" t="s">
        <v>80</v>
      </c>
      <c r="F9" s="6">
        <f>10032.4*0.72/2</f>
        <v>3611.6639999999998</v>
      </c>
      <c r="G9" s="6"/>
      <c r="H9" s="6"/>
      <c r="I9" s="6"/>
      <c r="J9" s="6">
        <f t="shared" si="1"/>
        <v>3611.6639999999998</v>
      </c>
      <c r="K9" s="66" t="s">
        <v>29</v>
      </c>
      <c r="L9" s="106">
        <v>35521</v>
      </c>
      <c r="M9" s="54" t="s">
        <v>722</v>
      </c>
      <c r="N9" s="143" t="s">
        <v>723</v>
      </c>
      <c r="O9" s="87"/>
      <c r="P9" s="77"/>
    </row>
    <row r="10" spans="1:18" ht="24.75" customHeight="1" x14ac:dyDescent="0.2">
      <c r="B10" s="9" t="s">
        <v>1216</v>
      </c>
      <c r="C10" s="10" t="s">
        <v>161</v>
      </c>
      <c r="D10" s="65"/>
      <c r="E10" s="63" t="s">
        <v>65</v>
      </c>
      <c r="F10" s="6">
        <v>4117.78</v>
      </c>
      <c r="G10" s="31"/>
      <c r="H10" s="31"/>
      <c r="I10" s="6"/>
      <c r="J10" s="6">
        <f t="shared" si="0"/>
        <v>4117.78</v>
      </c>
      <c r="K10" s="66" t="s">
        <v>29</v>
      </c>
      <c r="L10" s="106">
        <v>33604</v>
      </c>
      <c r="M10" s="142" t="s">
        <v>724</v>
      </c>
      <c r="N10" s="141" t="s">
        <v>725</v>
      </c>
    </row>
    <row r="11" spans="1:18" ht="24.75" customHeight="1" x14ac:dyDescent="0.2">
      <c r="B11" s="124" t="s">
        <v>1217</v>
      </c>
      <c r="C11" s="14" t="s">
        <v>175</v>
      </c>
      <c r="D11" s="24"/>
      <c r="E11" s="32" t="s">
        <v>70</v>
      </c>
      <c r="F11" s="6">
        <f>11559.6/2</f>
        <v>5779.8</v>
      </c>
      <c r="G11" s="6"/>
      <c r="H11" s="6"/>
      <c r="I11" s="6"/>
      <c r="J11" s="6">
        <f t="shared" si="0"/>
        <v>5779.8</v>
      </c>
      <c r="K11" s="66" t="s">
        <v>29</v>
      </c>
      <c r="L11" s="106">
        <v>32509</v>
      </c>
      <c r="M11" s="142" t="s">
        <v>726</v>
      </c>
      <c r="N11" s="141" t="s">
        <v>727</v>
      </c>
    </row>
    <row r="12" spans="1:18" ht="24.75" customHeight="1" x14ac:dyDescent="0.2">
      <c r="B12" s="9" t="s">
        <v>1218</v>
      </c>
      <c r="C12" s="14" t="s">
        <v>180</v>
      </c>
      <c r="D12" s="14"/>
      <c r="E12" s="99" t="s">
        <v>306</v>
      </c>
      <c r="F12" s="6">
        <v>1894.27</v>
      </c>
      <c r="G12" s="6"/>
      <c r="H12" s="6"/>
      <c r="I12" s="6"/>
      <c r="J12" s="6">
        <f t="shared" ref="J12:J15" si="2">F12-G12+H12-I12</f>
        <v>1894.27</v>
      </c>
      <c r="K12" s="66" t="s">
        <v>29</v>
      </c>
      <c r="L12" s="106">
        <v>35796</v>
      </c>
      <c r="M12" s="142" t="s">
        <v>728</v>
      </c>
      <c r="N12" s="141" t="s">
        <v>729</v>
      </c>
    </row>
    <row r="13" spans="1:18" ht="24.75" customHeight="1" x14ac:dyDescent="0.2">
      <c r="B13" s="124" t="s">
        <v>1219</v>
      </c>
      <c r="C13" s="14" t="s">
        <v>138</v>
      </c>
      <c r="D13" s="24"/>
      <c r="E13" s="12" t="s">
        <v>52</v>
      </c>
      <c r="F13" s="6">
        <f>6875.93*0.63/2</f>
        <v>2165.91795</v>
      </c>
      <c r="G13" s="6"/>
      <c r="H13" s="6"/>
      <c r="I13" s="6"/>
      <c r="J13" s="6">
        <f t="shared" si="2"/>
        <v>2165.91795</v>
      </c>
      <c r="K13" s="66" t="s">
        <v>29</v>
      </c>
      <c r="L13" s="106">
        <v>36831</v>
      </c>
      <c r="M13" s="142" t="s">
        <v>730</v>
      </c>
      <c r="N13" s="141" t="s">
        <v>731</v>
      </c>
    </row>
    <row r="14" spans="1:18" ht="24.75" customHeight="1" x14ac:dyDescent="0.2">
      <c r="B14" s="9" t="s">
        <v>1220</v>
      </c>
      <c r="C14" s="10" t="s">
        <v>190</v>
      </c>
      <c r="D14" s="65"/>
      <c r="E14" s="63" t="s">
        <v>19</v>
      </c>
      <c r="F14" s="6">
        <v>1745.8</v>
      </c>
      <c r="G14" s="6"/>
      <c r="H14" s="6"/>
      <c r="I14" s="6"/>
      <c r="J14" s="6">
        <f t="shared" si="2"/>
        <v>1745.8</v>
      </c>
      <c r="K14" s="66" t="s">
        <v>29</v>
      </c>
      <c r="L14" s="106">
        <v>35470</v>
      </c>
      <c r="M14" s="142" t="s">
        <v>732</v>
      </c>
      <c r="N14" s="141" t="s">
        <v>733</v>
      </c>
    </row>
    <row r="15" spans="1:18" customFormat="1" ht="24.95" customHeight="1" x14ac:dyDescent="0.2">
      <c r="B15" s="124" t="s">
        <v>1221</v>
      </c>
      <c r="C15" s="14" t="s">
        <v>215</v>
      </c>
      <c r="D15" s="61"/>
      <c r="E15" s="62" t="s">
        <v>77</v>
      </c>
      <c r="F15" s="6">
        <f>19626.6*0.6/2</f>
        <v>5887.98</v>
      </c>
      <c r="G15" s="31"/>
      <c r="H15" s="6"/>
      <c r="I15" s="6">
        <f t="shared" ref="I15" si="3">+G15/2</f>
        <v>0</v>
      </c>
      <c r="J15" s="6">
        <f t="shared" si="2"/>
        <v>5887.98</v>
      </c>
      <c r="K15" s="66" t="s">
        <v>29</v>
      </c>
      <c r="L15" s="106">
        <v>37018</v>
      </c>
      <c r="M15" s="54" t="s">
        <v>734</v>
      </c>
      <c r="N15" s="143" t="s">
        <v>735</v>
      </c>
      <c r="O15" s="87"/>
      <c r="P15" s="16"/>
      <c r="Q15" s="12"/>
      <c r="R15" s="12"/>
    </row>
    <row r="16" spans="1:18" ht="24.75" customHeight="1" x14ac:dyDescent="0.2">
      <c r="B16" s="9" t="s">
        <v>1222</v>
      </c>
      <c r="C16" s="10" t="s">
        <v>162</v>
      </c>
      <c r="D16" s="65"/>
      <c r="E16" s="63" t="s">
        <v>66</v>
      </c>
      <c r="F16" s="6">
        <v>4209.68</v>
      </c>
      <c r="G16" s="6"/>
      <c r="H16" s="6"/>
      <c r="I16" s="6"/>
      <c r="J16" s="6">
        <f t="shared" si="0"/>
        <v>4209.68</v>
      </c>
      <c r="K16" s="66" t="s">
        <v>29</v>
      </c>
      <c r="L16" s="106">
        <v>36192</v>
      </c>
      <c r="M16" s="142" t="s">
        <v>736</v>
      </c>
      <c r="N16" s="141" t="s">
        <v>737</v>
      </c>
    </row>
    <row r="17" spans="1:19" ht="24.75" customHeight="1" x14ac:dyDescent="0.2">
      <c r="B17" s="124" t="s">
        <v>1223</v>
      </c>
      <c r="C17" s="14" t="s">
        <v>277</v>
      </c>
      <c r="D17" s="24"/>
      <c r="E17" s="13" t="s">
        <v>15</v>
      </c>
      <c r="F17" s="6">
        <v>3250.27</v>
      </c>
      <c r="G17" s="31"/>
      <c r="H17" s="31"/>
      <c r="I17" s="6"/>
      <c r="J17" s="6">
        <f t="shared" si="0"/>
        <v>3250.27</v>
      </c>
      <c r="K17" s="66" t="s">
        <v>29</v>
      </c>
      <c r="L17" s="58"/>
      <c r="M17" s="142" t="s">
        <v>738</v>
      </c>
      <c r="N17" s="141" t="s">
        <v>739</v>
      </c>
    </row>
    <row r="18" spans="1:19" ht="24.75" customHeight="1" x14ac:dyDescent="0.2">
      <c r="B18" s="9" t="s">
        <v>1224</v>
      </c>
      <c r="C18" s="14" t="s">
        <v>280</v>
      </c>
      <c r="D18" s="24"/>
      <c r="E18" s="13" t="s">
        <v>9</v>
      </c>
      <c r="F18" s="6">
        <v>2668.84</v>
      </c>
      <c r="G18" s="31"/>
      <c r="H18" s="31"/>
      <c r="I18" s="6"/>
      <c r="J18" s="6">
        <f t="shared" si="0"/>
        <v>2668.84</v>
      </c>
      <c r="K18" s="66" t="s">
        <v>29</v>
      </c>
      <c r="L18" s="106">
        <v>35217</v>
      </c>
      <c r="M18" s="142" t="s">
        <v>740</v>
      </c>
      <c r="N18" s="141" t="s">
        <v>741</v>
      </c>
    </row>
    <row r="19" spans="1:19" customFormat="1" ht="24.95" customHeight="1" x14ac:dyDescent="0.2">
      <c r="B19" s="124" t="s">
        <v>1225</v>
      </c>
      <c r="C19" s="14" t="s">
        <v>232</v>
      </c>
      <c r="D19" s="24"/>
      <c r="E19" s="32" t="s">
        <v>92</v>
      </c>
      <c r="F19" s="6">
        <v>3278.55</v>
      </c>
      <c r="G19" s="6"/>
      <c r="H19" s="6"/>
      <c r="I19" s="6"/>
      <c r="J19" s="6">
        <f t="shared" si="0"/>
        <v>3278.55</v>
      </c>
      <c r="K19" s="66" t="s">
        <v>29</v>
      </c>
      <c r="L19" s="106">
        <v>36581</v>
      </c>
      <c r="M19" s="75" t="s">
        <v>742</v>
      </c>
      <c r="N19" s="144" t="s">
        <v>743</v>
      </c>
      <c r="O19" s="12"/>
      <c r="P19" s="12"/>
    </row>
    <row r="20" spans="1:19" ht="24.75" customHeight="1" x14ac:dyDescent="0.2">
      <c r="A20" s="76"/>
      <c r="B20" s="9" t="s">
        <v>1226</v>
      </c>
      <c r="C20" s="14" t="s">
        <v>216</v>
      </c>
      <c r="D20" s="61"/>
      <c r="E20" s="62" t="s">
        <v>78</v>
      </c>
      <c r="F20" s="6">
        <v>4121.25</v>
      </c>
      <c r="G20" s="6"/>
      <c r="H20" s="6"/>
      <c r="I20" s="6"/>
      <c r="J20" s="6">
        <f>+F20</f>
        <v>4121.25</v>
      </c>
      <c r="K20" s="66" t="s">
        <v>29</v>
      </c>
      <c r="L20" s="106">
        <v>35796</v>
      </c>
      <c r="M20" s="75" t="s">
        <v>744</v>
      </c>
      <c r="N20" s="95" t="s">
        <v>745</v>
      </c>
      <c r="O20" s="58"/>
      <c r="P20" s="58"/>
      <c r="Q20" s="76"/>
      <c r="R20" s="76"/>
      <c r="S20" s="76"/>
    </row>
    <row r="21" spans="1:19" ht="24.75" customHeight="1" x14ac:dyDescent="0.2">
      <c r="B21" s="124" t="s">
        <v>1227</v>
      </c>
      <c r="C21" s="14" t="s">
        <v>278</v>
      </c>
      <c r="D21" s="24"/>
      <c r="E21" s="13" t="s">
        <v>18</v>
      </c>
      <c r="F21" s="6">
        <v>2301.7399999999998</v>
      </c>
      <c r="G21" s="31"/>
      <c r="H21" s="31"/>
      <c r="I21" s="6"/>
      <c r="J21" s="6">
        <f>F21-G21+H21-I21</f>
        <v>2301.7399999999998</v>
      </c>
      <c r="K21" s="66" t="s">
        <v>29</v>
      </c>
      <c r="L21" s="106">
        <v>35796</v>
      </c>
      <c r="M21" s="142" t="s">
        <v>746</v>
      </c>
      <c r="N21" s="141" t="s">
        <v>747</v>
      </c>
    </row>
    <row r="22" spans="1:19" s="12" customFormat="1" ht="21.95" customHeight="1" x14ac:dyDescent="0.2">
      <c r="B22" s="9" t="s">
        <v>1228</v>
      </c>
      <c r="C22" s="10" t="s">
        <v>163</v>
      </c>
      <c r="D22" s="65"/>
      <c r="E22" s="99" t="s">
        <v>66</v>
      </c>
      <c r="F22" s="6">
        <f>9167*0.9/2</f>
        <v>4125.1500000000005</v>
      </c>
      <c r="G22" s="31"/>
      <c r="H22" s="31"/>
      <c r="I22" s="6"/>
      <c r="J22" s="6">
        <f>F22-G22+H22-I22</f>
        <v>4125.1500000000005</v>
      </c>
      <c r="K22" s="66" t="s">
        <v>29</v>
      </c>
      <c r="L22" s="106">
        <v>34121</v>
      </c>
      <c r="M22" s="25" t="s">
        <v>748</v>
      </c>
      <c r="N22" s="54" t="s">
        <v>749</v>
      </c>
      <c r="O22" s="28"/>
      <c r="P22" s="28"/>
      <c r="Q22" s="28"/>
    </row>
    <row r="23" spans="1:19" ht="24.75" customHeight="1" x14ac:dyDescent="0.2">
      <c r="B23" s="124" t="s">
        <v>1229</v>
      </c>
      <c r="C23" s="14" t="s">
        <v>275</v>
      </c>
      <c r="D23" s="24"/>
      <c r="E23" s="13" t="s">
        <v>15</v>
      </c>
      <c r="F23" s="6">
        <v>4341.84</v>
      </c>
      <c r="G23" s="6"/>
      <c r="H23" s="6"/>
      <c r="I23" s="6"/>
      <c r="J23" s="6">
        <f>F23-G23+H23-I23</f>
        <v>4341.84</v>
      </c>
      <c r="K23" s="66" t="s">
        <v>29</v>
      </c>
      <c r="L23" s="58"/>
      <c r="M23" s="142" t="s">
        <v>750</v>
      </c>
      <c r="N23" s="135" t="s">
        <v>751</v>
      </c>
      <c r="O23" s="13"/>
      <c r="P23" s="14"/>
      <c r="Q23" s="24"/>
      <c r="R23" s="13"/>
      <c r="S23" s="6"/>
    </row>
    <row r="24" spans="1:19" ht="24.75" customHeight="1" x14ac:dyDescent="0.2">
      <c r="B24" s="9" t="s">
        <v>1230</v>
      </c>
      <c r="C24" s="14" t="s">
        <v>276</v>
      </c>
      <c r="D24" s="61"/>
      <c r="E24" s="84" t="s">
        <v>9</v>
      </c>
      <c r="F24" s="6">
        <v>4216.53</v>
      </c>
      <c r="G24" s="6"/>
      <c r="H24" s="6"/>
      <c r="I24" s="6"/>
      <c r="J24" s="6">
        <f>F24-G24+H24-I24</f>
        <v>4216.53</v>
      </c>
      <c r="K24" s="66" t="s">
        <v>29</v>
      </c>
      <c r="L24" s="58"/>
      <c r="M24" s="142" t="s">
        <v>752</v>
      </c>
      <c r="N24" s="141" t="s">
        <v>753</v>
      </c>
    </row>
    <row r="25" spans="1:19" ht="24.75" customHeight="1" x14ac:dyDescent="0.2">
      <c r="A25" s="76"/>
      <c r="B25" s="124" t="s">
        <v>1231</v>
      </c>
      <c r="C25" s="2" t="s">
        <v>282</v>
      </c>
      <c r="D25" s="4"/>
      <c r="E25" s="33" t="s">
        <v>11</v>
      </c>
      <c r="F25" s="3">
        <v>1661.17</v>
      </c>
      <c r="G25" s="6"/>
      <c r="H25" s="6"/>
      <c r="I25" s="6"/>
      <c r="J25" s="6">
        <f>+F25</f>
        <v>1661.17</v>
      </c>
      <c r="K25" s="66" t="s">
        <v>29</v>
      </c>
      <c r="L25" s="106">
        <v>35432</v>
      </c>
      <c r="M25" s="75" t="s">
        <v>754</v>
      </c>
      <c r="N25" s="95" t="s">
        <v>755</v>
      </c>
      <c r="O25" s="58"/>
      <c r="P25" s="58"/>
      <c r="Q25" s="76"/>
      <c r="R25" s="76"/>
      <c r="S25" s="76"/>
    </row>
    <row r="26" spans="1:19" ht="24.75" customHeight="1" x14ac:dyDescent="0.2">
      <c r="A26" s="76"/>
      <c r="B26" s="9" t="s">
        <v>1232</v>
      </c>
      <c r="C26" s="7" t="s">
        <v>257</v>
      </c>
      <c r="D26" s="34"/>
      <c r="E26" s="73" t="s">
        <v>21</v>
      </c>
      <c r="F26" s="25">
        <f>11744.26*0.6/2</f>
        <v>3523.2779999999998</v>
      </c>
      <c r="G26" s="6"/>
      <c r="H26" s="6"/>
      <c r="I26" s="6"/>
      <c r="J26" s="6">
        <f>+F26</f>
        <v>3523.2779999999998</v>
      </c>
      <c r="K26" s="66" t="s">
        <v>29</v>
      </c>
      <c r="L26" s="106">
        <v>36892</v>
      </c>
      <c r="M26" s="75" t="s">
        <v>756</v>
      </c>
      <c r="N26" s="95" t="s">
        <v>757</v>
      </c>
      <c r="O26" s="58"/>
      <c r="P26" s="58"/>
      <c r="Q26" s="76"/>
      <c r="R26" s="76"/>
      <c r="S26" s="76"/>
    </row>
    <row r="27" spans="1:19" customFormat="1" ht="24.95" customHeight="1" x14ac:dyDescent="0.2">
      <c r="B27" s="124" t="s">
        <v>1233</v>
      </c>
      <c r="C27" s="14" t="s">
        <v>230</v>
      </c>
      <c r="D27" s="24"/>
      <c r="E27" s="32" t="s">
        <v>90</v>
      </c>
      <c r="F27" s="6">
        <f>12600*0.66/2</f>
        <v>4158</v>
      </c>
      <c r="G27" s="6"/>
      <c r="H27" s="6"/>
      <c r="I27" s="6"/>
      <c r="J27" s="6">
        <f>+F27</f>
        <v>4158</v>
      </c>
      <c r="K27" s="66" t="s">
        <v>29</v>
      </c>
      <c r="L27" s="106">
        <v>36543</v>
      </c>
      <c r="M27" s="54" t="s">
        <v>758</v>
      </c>
      <c r="N27" s="143" t="s">
        <v>759</v>
      </c>
      <c r="O27" s="87"/>
      <c r="P27" s="86"/>
      <c r="Q27" s="58"/>
      <c r="R27" s="12"/>
    </row>
    <row r="28" spans="1:19" s="12" customFormat="1" ht="21.95" customHeight="1" x14ac:dyDescent="0.2">
      <c r="B28" s="9" t="s">
        <v>1234</v>
      </c>
      <c r="C28" s="14" t="s">
        <v>235</v>
      </c>
      <c r="D28" s="24"/>
      <c r="E28" s="99" t="s">
        <v>113</v>
      </c>
      <c r="F28" s="6">
        <v>3113.55</v>
      </c>
      <c r="G28" s="28"/>
      <c r="H28" s="26"/>
      <c r="J28" s="6">
        <f>+F28</f>
        <v>3113.55</v>
      </c>
      <c r="K28" s="66" t="s">
        <v>29</v>
      </c>
      <c r="L28" s="106">
        <v>40179</v>
      </c>
      <c r="M28" s="45" t="s">
        <v>760</v>
      </c>
      <c r="N28" s="45" t="s">
        <v>761</v>
      </c>
    </row>
    <row r="29" spans="1:19" ht="24.75" customHeight="1" x14ac:dyDescent="0.2">
      <c r="B29" s="124" t="s">
        <v>1235</v>
      </c>
      <c r="C29" s="10" t="s">
        <v>165</v>
      </c>
      <c r="D29" s="65"/>
      <c r="E29" s="63" t="s">
        <v>66</v>
      </c>
      <c r="F29" s="6">
        <f>14210.7/2</f>
        <v>7105.35</v>
      </c>
      <c r="G29" s="6"/>
      <c r="H29" s="6"/>
      <c r="I29" s="6"/>
      <c r="J29" s="6">
        <f t="shared" ref="J29:J40" si="4">F29-G29+H29-I29</f>
        <v>7105.35</v>
      </c>
      <c r="K29" s="66" t="s">
        <v>29</v>
      </c>
      <c r="L29" s="106">
        <v>32540</v>
      </c>
      <c r="M29" s="142" t="s">
        <v>762</v>
      </c>
      <c r="N29" s="141" t="s">
        <v>763</v>
      </c>
    </row>
    <row r="30" spans="1:19" ht="24.75" customHeight="1" x14ac:dyDescent="0.2">
      <c r="B30" s="9" t="s">
        <v>1236</v>
      </c>
      <c r="C30" s="10" t="s">
        <v>283</v>
      </c>
      <c r="D30" s="65"/>
      <c r="E30" s="63" t="s">
        <v>28</v>
      </c>
      <c r="F30" s="6">
        <v>1722.07</v>
      </c>
      <c r="G30" s="6"/>
      <c r="H30" s="6"/>
      <c r="I30" s="6"/>
      <c r="J30" s="6">
        <f t="shared" si="4"/>
        <v>1722.07</v>
      </c>
      <c r="K30" s="66" t="s">
        <v>29</v>
      </c>
      <c r="L30" s="106">
        <v>36192</v>
      </c>
      <c r="M30" s="142" t="s">
        <v>764</v>
      </c>
      <c r="N30" s="141" t="s">
        <v>765</v>
      </c>
    </row>
    <row r="31" spans="1:19" ht="24.75" customHeight="1" x14ac:dyDescent="0.2">
      <c r="B31" s="124" t="s">
        <v>1237</v>
      </c>
      <c r="C31" s="14" t="s">
        <v>279</v>
      </c>
      <c r="D31" s="24"/>
      <c r="E31" s="13" t="s">
        <v>20</v>
      </c>
      <c r="F31" s="6">
        <v>3208.72</v>
      </c>
      <c r="G31" s="31"/>
      <c r="H31" s="31"/>
      <c r="I31" s="6"/>
      <c r="J31" s="6">
        <f t="shared" si="4"/>
        <v>3208.72</v>
      </c>
      <c r="K31" s="66" t="s">
        <v>29</v>
      </c>
      <c r="L31" s="106">
        <v>35796</v>
      </c>
      <c r="M31" s="142" t="s">
        <v>766</v>
      </c>
      <c r="N31" s="141" t="s">
        <v>767</v>
      </c>
    </row>
    <row r="32" spans="1:19" ht="24.75" customHeight="1" x14ac:dyDescent="0.2">
      <c r="B32" s="9" t="s">
        <v>1238</v>
      </c>
      <c r="C32" s="14" t="s">
        <v>281</v>
      </c>
      <c r="D32" s="24"/>
      <c r="E32" s="13" t="s">
        <v>9</v>
      </c>
      <c r="F32" s="6">
        <v>3690.67</v>
      </c>
      <c r="G32" s="31"/>
      <c r="H32" s="31"/>
      <c r="I32" s="6"/>
      <c r="J32" s="6">
        <f t="shared" si="4"/>
        <v>3690.67</v>
      </c>
      <c r="K32" s="66" t="s">
        <v>29</v>
      </c>
      <c r="L32" s="106">
        <v>34079</v>
      </c>
      <c r="M32" s="142" t="s">
        <v>768</v>
      </c>
      <c r="N32" s="80" t="s">
        <v>769</v>
      </c>
      <c r="O32" s="14"/>
      <c r="P32" s="24"/>
      <c r="Q32" s="32"/>
      <c r="R32" s="31"/>
    </row>
    <row r="33" spans="1:19" s="58" customFormat="1" ht="24.95" customHeight="1" x14ac:dyDescent="0.2">
      <c r="A33" s="12"/>
      <c r="B33" s="124" t="s">
        <v>1239</v>
      </c>
      <c r="C33" s="14" t="s">
        <v>331</v>
      </c>
      <c r="D33" s="24"/>
      <c r="E33" s="12" t="s">
        <v>51</v>
      </c>
      <c r="F33" s="6">
        <f>16407.1*0.6/2</f>
        <v>4922.1299999999992</v>
      </c>
      <c r="G33" s="6"/>
      <c r="H33" s="6"/>
      <c r="I33" s="6"/>
      <c r="J33" s="6">
        <f t="shared" ref="J33" si="5">F33-G33+H33-I33</f>
        <v>4922.1299999999992</v>
      </c>
      <c r="K33" s="66" t="s">
        <v>29</v>
      </c>
      <c r="L33" s="106">
        <v>36923</v>
      </c>
      <c r="M33" s="25" t="s">
        <v>770</v>
      </c>
      <c r="N33" s="54" t="s">
        <v>771</v>
      </c>
      <c r="O33" s="28"/>
      <c r="P33" s="28"/>
      <c r="Q33" s="28"/>
      <c r="R33" s="12"/>
      <c r="S33" s="12"/>
    </row>
    <row r="34" spans="1:19" s="76" customFormat="1" ht="24.95" customHeight="1" x14ac:dyDescent="0.2">
      <c r="A34" s="66"/>
      <c r="B34" s="9" t="s">
        <v>1240</v>
      </c>
      <c r="C34" s="2" t="s">
        <v>228</v>
      </c>
      <c r="D34" s="4"/>
      <c r="E34" s="33" t="s">
        <v>87</v>
      </c>
      <c r="F34" s="3">
        <v>3884.1</v>
      </c>
      <c r="G34" s="6"/>
      <c r="H34" s="6"/>
      <c r="I34" s="6"/>
      <c r="J34" s="6">
        <f t="shared" si="4"/>
        <v>3884.1</v>
      </c>
      <c r="K34" s="66" t="s">
        <v>29</v>
      </c>
      <c r="L34" s="106">
        <v>35796</v>
      </c>
      <c r="M34" s="142" t="s">
        <v>772</v>
      </c>
      <c r="N34" s="141" t="s">
        <v>773</v>
      </c>
      <c r="O34" s="66"/>
      <c r="P34" s="66"/>
      <c r="Q34" s="66"/>
      <c r="R34" s="66"/>
      <c r="S34" s="66"/>
    </row>
    <row r="35" spans="1:19" customFormat="1" ht="24.95" customHeight="1" x14ac:dyDescent="0.2">
      <c r="B35" s="124" t="s">
        <v>1241</v>
      </c>
      <c r="C35" s="2" t="s">
        <v>326</v>
      </c>
      <c r="D35" s="4"/>
      <c r="E35" s="104" t="s">
        <v>325</v>
      </c>
      <c r="F35" s="3">
        <f>12203.1*0.6/2</f>
        <v>3660.93</v>
      </c>
      <c r="G35" s="6"/>
      <c r="H35" s="3"/>
      <c r="I35" s="3"/>
      <c r="J35" s="6">
        <f>+F35</f>
        <v>3660.93</v>
      </c>
      <c r="K35" s="11"/>
      <c r="L35" s="106">
        <v>36892</v>
      </c>
      <c r="M35" s="143" t="s">
        <v>774</v>
      </c>
      <c r="N35" s="145" t="s">
        <v>775</v>
      </c>
    </row>
    <row r="36" spans="1:19" s="58" customFormat="1" ht="29.25" customHeight="1" x14ac:dyDescent="0.2">
      <c r="B36" s="9" t="s">
        <v>1242</v>
      </c>
      <c r="C36" s="58" t="s">
        <v>241</v>
      </c>
      <c r="D36" s="93"/>
      <c r="E36" s="78" t="s">
        <v>97</v>
      </c>
      <c r="F36" s="6">
        <v>2783.32</v>
      </c>
      <c r="G36" s="91"/>
      <c r="H36" s="91"/>
      <c r="I36" s="77"/>
      <c r="J36" s="6">
        <f t="shared" si="4"/>
        <v>2783.32</v>
      </c>
      <c r="K36" s="66" t="s">
        <v>29</v>
      </c>
      <c r="L36" s="106">
        <v>36465</v>
      </c>
      <c r="M36" s="146" t="s">
        <v>776</v>
      </c>
      <c r="N36" s="135" t="s">
        <v>777</v>
      </c>
      <c r="P36" s="77"/>
    </row>
    <row r="37" spans="1:19" s="58" customFormat="1" ht="29.25" customHeight="1" x14ac:dyDescent="0.2">
      <c r="B37" s="124" t="s">
        <v>1243</v>
      </c>
      <c r="C37" s="14" t="s">
        <v>149</v>
      </c>
      <c r="D37" s="24"/>
      <c r="E37" s="59" t="s">
        <v>59</v>
      </c>
      <c r="F37" s="6">
        <f>10000*0.6/2</f>
        <v>3000</v>
      </c>
      <c r="G37" s="91"/>
      <c r="H37" s="91"/>
      <c r="I37" s="77"/>
      <c r="J37" s="6">
        <f t="shared" si="4"/>
        <v>3000</v>
      </c>
      <c r="K37" s="66" t="s">
        <v>29</v>
      </c>
      <c r="L37" s="106">
        <v>36892</v>
      </c>
      <c r="M37" s="146" t="s">
        <v>778</v>
      </c>
      <c r="N37" s="135" t="s">
        <v>779</v>
      </c>
      <c r="P37" s="77"/>
    </row>
    <row r="38" spans="1:19" s="76" customFormat="1" ht="24.95" customHeight="1" x14ac:dyDescent="0.2">
      <c r="A38" s="66"/>
      <c r="B38" s="9" t="s">
        <v>1244</v>
      </c>
      <c r="C38" s="14" t="s">
        <v>303</v>
      </c>
      <c r="D38" s="24"/>
      <c r="E38" s="59" t="s">
        <v>302</v>
      </c>
      <c r="F38" s="6">
        <f>33214.2*0.63/2</f>
        <v>10462.473</v>
      </c>
      <c r="G38" s="6"/>
      <c r="H38" s="6"/>
      <c r="I38" s="6"/>
      <c r="J38" s="6">
        <f t="shared" ref="J38" si="6">F38-G38+H38-I38</f>
        <v>10462.473</v>
      </c>
      <c r="K38" s="66" t="s">
        <v>29</v>
      </c>
      <c r="L38" s="106">
        <v>35674</v>
      </c>
      <c r="M38" s="142" t="s">
        <v>780</v>
      </c>
      <c r="N38" s="141" t="s">
        <v>781</v>
      </c>
      <c r="O38" s="66"/>
      <c r="P38" s="66"/>
      <c r="Q38" s="66"/>
      <c r="R38" s="66"/>
      <c r="S38" s="66"/>
    </row>
    <row r="39" spans="1:19" s="76" customFormat="1" ht="24.95" customHeight="1" x14ac:dyDescent="0.2">
      <c r="A39" s="66"/>
      <c r="B39" s="124" t="s">
        <v>1245</v>
      </c>
      <c r="C39" s="14" t="s">
        <v>274</v>
      </c>
      <c r="D39" s="24"/>
      <c r="E39" s="13" t="s">
        <v>15</v>
      </c>
      <c r="F39" s="6">
        <v>4341.84</v>
      </c>
      <c r="G39" s="6"/>
      <c r="H39" s="6"/>
      <c r="I39" s="6"/>
      <c r="J39" s="6">
        <f t="shared" si="4"/>
        <v>4341.84</v>
      </c>
      <c r="K39" s="66" t="s">
        <v>29</v>
      </c>
      <c r="L39" s="58"/>
      <c r="M39" s="142" t="s">
        <v>782</v>
      </c>
      <c r="N39" s="141" t="s">
        <v>783</v>
      </c>
      <c r="O39" s="66"/>
      <c r="P39" s="66"/>
      <c r="Q39" s="66"/>
      <c r="R39" s="66"/>
      <c r="S39" s="66"/>
    </row>
    <row r="40" spans="1:19" s="76" customFormat="1" ht="24.95" customHeight="1" x14ac:dyDescent="0.2">
      <c r="A40" s="66"/>
      <c r="B40" s="9" t="s">
        <v>1246</v>
      </c>
      <c r="C40" s="14" t="s">
        <v>167</v>
      </c>
      <c r="D40" s="24"/>
      <c r="E40" s="32" t="s">
        <v>68</v>
      </c>
      <c r="F40" s="6">
        <v>6991</v>
      </c>
      <c r="G40" s="6"/>
      <c r="H40" s="6"/>
      <c r="I40" s="6"/>
      <c r="J40" s="6">
        <f t="shared" si="4"/>
        <v>6991</v>
      </c>
      <c r="K40" s="66" t="s">
        <v>29</v>
      </c>
      <c r="L40" s="106">
        <v>32540</v>
      </c>
      <c r="M40" s="142" t="s">
        <v>784</v>
      </c>
      <c r="N40" s="141" t="s">
        <v>785</v>
      </c>
      <c r="O40" s="66"/>
      <c r="P40" s="66"/>
      <c r="Q40" s="66"/>
      <c r="R40" s="66"/>
      <c r="S40" s="66"/>
    </row>
    <row r="41" spans="1:19" s="76" customFormat="1" ht="24.95" customHeight="1" x14ac:dyDescent="0.2">
      <c r="A41" s="66"/>
      <c r="B41" s="164" t="s">
        <v>1334</v>
      </c>
      <c r="C41" s="58" t="s">
        <v>233</v>
      </c>
      <c r="D41" s="116"/>
      <c r="E41" s="114" t="s">
        <v>93</v>
      </c>
      <c r="F41" s="77">
        <v>4379.9799999999996</v>
      </c>
      <c r="G41" s="77"/>
      <c r="H41" s="6"/>
      <c r="I41" s="6"/>
      <c r="J41" s="77">
        <v>4379.9799999999996</v>
      </c>
      <c r="K41" s="11"/>
      <c r="L41" s="106">
        <v>35156</v>
      </c>
      <c r="M41" s="54"/>
      <c r="N41" s="106"/>
      <c r="O41" s="106"/>
      <c r="P41" s="106"/>
      <c r="Q41" s="66"/>
      <c r="R41" s="66"/>
      <c r="S41" s="66"/>
    </row>
    <row r="42" spans="1:19" s="76" customFormat="1" ht="24.95" customHeight="1" x14ac:dyDescent="0.2">
      <c r="A42" s="66"/>
      <c r="B42" s="170" t="s">
        <v>1349</v>
      </c>
      <c r="C42" s="10" t="s">
        <v>164</v>
      </c>
      <c r="D42" s="55"/>
      <c r="E42" s="100" t="s">
        <v>66</v>
      </c>
      <c r="F42" s="6">
        <f>9167*0.63/2</f>
        <v>2887.605</v>
      </c>
      <c r="G42" s="6"/>
      <c r="H42" s="3"/>
      <c r="I42" s="3"/>
      <c r="J42" s="6">
        <f>+F42</f>
        <v>2887.605</v>
      </c>
      <c r="K42" s="11"/>
      <c r="L42" s="106"/>
      <c r="M42" s="106" t="s">
        <v>658</v>
      </c>
      <c r="N42" s="106" t="s">
        <v>659</v>
      </c>
      <c r="O42" s="106"/>
      <c r="P42" s="106"/>
      <c r="Q42" s="66"/>
      <c r="R42" s="66"/>
      <c r="S42" s="66"/>
    </row>
    <row r="43" spans="1:19" s="76" customFormat="1" ht="24.95" customHeight="1" x14ac:dyDescent="0.2">
      <c r="A43" s="66"/>
      <c r="B43" s="164" t="s">
        <v>1350</v>
      </c>
      <c r="C43" s="14" t="s">
        <v>182</v>
      </c>
      <c r="D43" s="61"/>
      <c r="E43" s="100" t="s">
        <v>306</v>
      </c>
      <c r="F43" s="6">
        <f>9190.56*0.66/2</f>
        <v>3032.8847999999998</v>
      </c>
      <c r="G43" s="6"/>
      <c r="H43" s="6"/>
      <c r="I43" s="6"/>
      <c r="J43" s="6">
        <f t="shared" ref="J43:J44" si="7">F43-G43+H43-I43</f>
        <v>3032.8847999999998</v>
      </c>
      <c r="K43" s="58" t="s">
        <v>29</v>
      </c>
      <c r="L43" s="106">
        <v>36312</v>
      </c>
      <c r="M43" s="106" t="s">
        <v>800</v>
      </c>
      <c r="N43" s="106" t="s">
        <v>801</v>
      </c>
      <c r="O43" s="106"/>
      <c r="P43" s="106"/>
      <c r="Q43" s="66"/>
      <c r="R43" s="66"/>
      <c r="S43" s="66"/>
    </row>
    <row r="44" spans="1:19" s="76" customFormat="1" ht="24.95" customHeight="1" x14ac:dyDescent="0.2">
      <c r="A44" s="66"/>
      <c r="B44" s="170" t="s">
        <v>1351</v>
      </c>
      <c r="C44" s="2" t="s">
        <v>1346</v>
      </c>
      <c r="D44" s="167"/>
      <c r="E44" s="168" t="s">
        <v>1347</v>
      </c>
      <c r="F44" s="3">
        <f>12087.6*0.69/2</f>
        <v>4170.2219999999998</v>
      </c>
      <c r="G44" s="6"/>
      <c r="H44" s="6"/>
      <c r="I44" s="6"/>
      <c r="J44" s="6">
        <f t="shared" si="7"/>
        <v>4170.2219999999998</v>
      </c>
      <c r="K44" s="58" t="s">
        <v>29</v>
      </c>
      <c r="L44" s="106"/>
      <c r="M44" s="106"/>
      <c r="N44" s="106"/>
      <c r="O44" s="106"/>
      <c r="P44" s="106"/>
      <c r="Q44" s="66"/>
      <c r="R44" s="66"/>
      <c r="S44" s="66"/>
    </row>
    <row r="45" spans="1:19" s="64" customFormat="1" ht="24.75" customHeight="1" x14ac:dyDescent="0.2">
      <c r="E45" s="64" t="s">
        <v>5</v>
      </c>
      <c r="F45" s="85">
        <f>SUM(F5:F44)</f>
        <v>153564.98155000005</v>
      </c>
      <c r="G45" s="85">
        <f t="shared" ref="G45:J45" si="8">SUM(G5:G44)</f>
        <v>0</v>
      </c>
      <c r="H45" s="85">
        <f t="shared" si="8"/>
        <v>0</v>
      </c>
      <c r="I45" s="85">
        <f t="shared" si="8"/>
        <v>0</v>
      </c>
      <c r="J45" s="85">
        <f t="shared" si="8"/>
        <v>153564.98155000005</v>
      </c>
    </row>
    <row r="46" spans="1:19" ht="24.75" customHeight="1" x14ac:dyDescent="0.2"/>
    <row r="47" spans="1:19" ht="24.75" customHeight="1" x14ac:dyDescent="0.2"/>
    <row r="48" spans="1:19" ht="24.75" customHeight="1" x14ac:dyDescent="0.2"/>
    <row r="49" ht="24.75" customHeight="1" x14ac:dyDescent="0.2"/>
    <row r="50" ht="24.75" customHeight="1" x14ac:dyDescent="0.2"/>
    <row r="51" ht="24.75" customHeight="1" x14ac:dyDescent="0.2"/>
    <row r="52" ht="24.75" customHeight="1" x14ac:dyDescent="0.2"/>
    <row r="53" ht="24.75" customHeight="1" x14ac:dyDescent="0.2"/>
    <row r="54" ht="24.75" customHeight="1" x14ac:dyDescent="0.2"/>
    <row r="55" ht="24.75" customHeight="1" x14ac:dyDescent="0.2"/>
    <row r="56" ht="24.75" customHeight="1" x14ac:dyDescent="0.2"/>
    <row r="57" ht="24.75" customHeight="1" x14ac:dyDescent="0.2"/>
    <row r="58" ht="24.75" customHeight="1" x14ac:dyDescent="0.2"/>
    <row r="59" ht="24.75" customHeight="1" x14ac:dyDescent="0.2"/>
    <row r="60" ht="24.75" customHeight="1" x14ac:dyDescent="0.2"/>
    <row r="61" ht="24.75" customHeight="1" x14ac:dyDescent="0.2"/>
    <row r="62" ht="24.75" customHeight="1" x14ac:dyDescent="0.2"/>
    <row r="63" ht="24.75" customHeight="1" x14ac:dyDescent="0.2"/>
    <row r="64" ht="24.75" customHeight="1" x14ac:dyDescent="0.2"/>
    <row r="65" ht="24.75" customHeight="1" x14ac:dyDescent="0.2"/>
    <row r="66" ht="24.75" customHeight="1" x14ac:dyDescent="0.2"/>
    <row r="67" ht="24.75" customHeight="1" x14ac:dyDescent="0.2"/>
    <row r="68" ht="24.75" customHeight="1" x14ac:dyDescent="0.2"/>
    <row r="69" ht="24.75" customHeight="1" x14ac:dyDescent="0.2"/>
    <row r="70" ht="24.75" customHeight="1" x14ac:dyDescent="0.2"/>
    <row r="71" ht="24.75" customHeight="1" x14ac:dyDescent="0.2"/>
  </sheetData>
  <sortState ref="A6:N29">
    <sortCondition ref="C6:C29"/>
  </sortState>
  <mergeCells count="1">
    <mergeCell ref="B1:B2"/>
  </mergeCells>
  <pageMargins left="0" right="0" top="0" bottom="0" header="0" footer="0"/>
  <pageSetup scale="87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F28"/>
  <sheetViews>
    <sheetView workbookViewId="0">
      <selection activeCell="F28" sqref="F28"/>
    </sheetView>
  </sheetViews>
  <sheetFormatPr baseColWidth="10" defaultColWidth="10.7109375" defaultRowHeight="12.75" x14ac:dyDescent="0.2"/>
  <cols>
    <col min="1" max="1" width="49.85546875" customWidth="1"/>
    <col min="2" max="2" width="12.85546875" style="1" bestFit="1" customWidth="1"/>
    <col min="3" max="5" width="11.42578125" style="1"/>
    <col min="6" max="6" width="12.85546875" style="1" bestFit="1" customWidth="1"/>
  </cols>
  <sheetData>
    <row r="1" spans="1:6" s="8" customFormat="1" x14ac:dyDescent="0.2">
      <c r="B1" s="5"/>
      <c r="C1" s="5"/>
      <c r="D1" s="5"/>
      <c r="E1" s="5"/>
      <c r="F1" s="5"/>
    </row>
    <row r="2" spans="1:6" s="8" customFormat="1" x14ac:dyDescent="0.2">
      <c r="A2" s="174" t="str">
        <f>+PRESIDENCIA!F1</f>
        <v>MUNICIPIO IXTLAHUACAN DEL RIO, JALISCO.</v>
      </c>
      <c r="B2" s="174"/>
      <c r="C2" s="174"/>
      <c r="D2" s="174"/>
      <c r="E2" s="174"/>
      <c r="F2" s="174"/>
    </row>
    <row r="3" spans="1:6" s="8" customFormat="1" x14ac:dyDescent="0.2">
      <c r="B3" s="5"/>
      <c r="C3" s="5"/>
      <c r="D3" s="5"/>
      <c r="E3" s="5"/>
      <c r="F3" s="5"/>
    </row>
    <row r="4" spans="1:6" s="8" customFormat="1" x14ac:dyDescent="0.2">
      <c r="A4" s="174" t="str">
        <f>+PRESIDENCIA!F3</f>
        <v xml:space="preserve"> QUINCENAL</v>
      </c>
      <c r="B4" s="174"/>
      <c r="C4" s="174"/>
      <c r="D4" s="174"/>
      <c r="E4" s="174"/>
      <c r="F4" s="174"/>
    </row>
    <row r="5" spans="1:6" s="8" customFormat="1" x14ac:dyDescent="0.2">
      <c r="B5" s="5"/>
      <c r="C5" s="5"/>
      <c r="D5" s="5"/>
      <c r="E5" s="5"/>
      <c r="F5" s="5"/>
    </row>
    <row r="6" spans="1:6" s="8" customFormat="1" x14ac:dyDescent="0.2">
      <c r="B6" s="5"/>
      <c r="C6" s="5"/>
      <c r="D6" s="5"/>
      <c r="E6" s="5"/>
      <c r="F6" s="5"/>
    </row>
    <row r="8" spans="1:6" s="35" customFormat="1" x14ac:dyDescent="0.2">
      <c r="A8" s="36" t="s">
        <v>42</v>
      </c>
      <c r="B8" s="37" t="s">
        <v>2</v>
      </c>
      <c r="C8" s="37" t="s">
        <v>26</v>
      </c>
      <c r="D8" s="37" t="s">
        <v>31</v>
      </c>
      <c r="E8" s="37" t="s">
        <v>22</v>
      </c>
      <c r="F8" s="37" t="s">
        <v>3</v>
      </c>
    </row>
    <row r="9" spans="1:6" x14ac:dyDescent="0.2">
      <c r="A9" s="38" t="s">
        <v>105</v>
      </c>
      <c r="B9" s="39">
        <f>+DIETAS!H17</f>
        <v>107044.06500000002</v>
      </c>
      <c r="C9" s="39">
        <f>+DIETAS!I17</f>
        <v>16379.37</v>
      </c>
      <c r="D9" s="39">
        <f>+DIETAS!J17</f>
        <v>0</v>
      </c>
      <c r="E9" s="39">
        <f>+DIETAS!K17</f>
        <v>0</v>
      </c>
      <c r="F9" s="39">
        <f>+DIETAS!L17</f>
        <v>90664.694999999978</v>
      </c>
    </row>
    <row r="10" spans="1:6" x14ac:dyDescent="0.2">
      <c r="A10" s="38" t="s">
        <v>37</v>
      </c>
      <c r="B10" s="39">
        <f>+PRESIDENCIA!I15</f>
        <v>61313.265000000014</v>
      </c>
      <c r="C10" s="39">
        <f>+PRESIDENCIA!J15</f>
        <v>8526.82</v>
      </c>
      <c r="D10" s="39">
        <f>+PRESIDENCIA!K15</f>
        <v>0</v>
      </c>
      <c r="E10" s="39">
        <f>+PRESIDENCIA!L15</f>
        <v>0</v>
      </c>
      <c r="F10" s="39">
        <f>+PRESIDENCIA!M15</f>
        <v>52786.445</v>
      </c>
    </row>
    <row r="11" spans="1:6" x14ac:dyDescent="0.2">
      <c r="A11" s="38" t="s">
        <v>106</v>
      </c>
      <c r="B11" s="39">
        <f>+CONTRALORIA!H9</f>
        <v>6171.5050000000001</v>
      </c>
      <c r="C11" s="39">
        <f>+CONTRALORIA!I9</f>
        <v>615.51499999999999</v>
      </c>
      <c r="D11" s="39">
        <f>+CONTRALORIA!J9</f>
        <v>0</v>
      </c>
      <c r="E11" s="39">
        <f>+CONTRALORIA!K9</f>
        <v>0</v>
      </c>
      <c r="F11" s="39">
        <f>+CONTRALORIA!L9</f>
        <v>5555.99</v>
      </c>
    </row>
    <row r="12" spans="1:6" x14ac:dyDescent="0.2">
      <c r="A12" s="38" t="s">
        <v>38</v>
      </c>
      <c r="B12" s="39">
        <f>+'SECRETARIA GENERAL'!I25</f>
        <v>75885.490000000005</v>
      </c>
      <c r="C12" s="39">
        <f>+'SECRETARIA GENERAL'!J25</f>
        <v>5877.7149999999992</v>
      </c>
      <c r="D12" s="39">
        <f>+'SECRETARIA GENERAL'!K25</f>
        <v>249.86500000000001</v>
      </c>
      <c r="E12" s="39">
        <f>+'SECRETARIA GENERAL'!L25</f>
        <v>0</v>
      </c>
      <c r="F12" s="39">
        <f>+'SECRETARIA GENERAL'!M25</f>
        <v>70257.64</v>
      </c>
    </row>
    <row r="13" spans="1:6" x14ac:dyDescent="0.2">
      <c r="A13" s="38" t="s">
        <v>107</v>
      </c>
      <c r="B13" s="39">
        <f>+SINDICATURA!I16</f>
        <v>57158.424999999996</v>
      </c>
      <c r="C13" s="39">
        <f>+SINDICATURA!J16</f>
        <v>6323.6</v>
      </c>
      <c r="D13" s="39">
        <f>+SINDICATURA!K16</f>
        <v>78.594999999999999</v>
      </c>
      <c r="E13" s="39">
        <f>+SINDICATURA!L16</f>
        <v>0</v>
      </c>
      <c r="F13" s="39">
        <f>+SINDICATURA!M16</f>
        <v>50913.42</v>
      </c>
    </row>
    <row r="14" spans="1:6" x14ac:dyDescent="0.2">
      <c r="A14" s="38" t="s">
        <v>57</v>
      </c>
      <c r="B14" s="39">
        <f>+'COORDINACION DE GABINETE'!I9</f>
        <v>0</v>
      </c>
      <c r="C14" s="39">
        <f>+'COORDINACION DE GABINETE'!J9</f>
        <v>0</v>
      </c>
      <c r="D14" s="39">
        <f>+'COORDINACION DE GABINETE'!K9</f>
        <v>0</v>
      </c>
      <c r="E14" s="39">
        <f>+'COORDINACION DE GABINETE'!L9</f>
        <v>0</v>
      </c>
      <c r="F14" s="39">
        <f>+'COORDINACION DE GABINETE'!M9</f>
        <v>0</v>
      </c>
    </row>
    <row r="15" spans="1:6" x14ac:dyDescent="0.2">
      <c r="A15" s="38" t="s">
        <v>39</v>
      </c>
      <c r="B15" s="39">
        <f>+H.MPAL!I23</f>
        <v>90259.755000000005</v>
      </c>
      <c r="C15" s="39">
        <f>+H.MPAL!J23</f>
        <v>8617.7549999999992</v>
      </c>
      <c r="D15" s="39">
        <f>+H.MPAL!K23</f>
        <v>0</v>
      </c>
      <c r="E15" s="39">
        <f>+H.MPAL!L23</f>
        <v>0</v>
      </c>
      <c r="F15" s="39">
        <f>+H.MPAL!M23</f>
        <v>81641.999999999985</v>
      </c>
    </row>
    <row r="16" spans="1:6" x14ac:dyDescent="0.2">
      <c r="A16" s="38" t="s">
        <v>108</v>
      </c>
      <c r="B16" s="39">
        <f>+'COORDINACION SERVICIOS PUBLICOS'!I74</f>
        <v>277046.13499999995</v>
      </c>
      <c r="C16" s="39">
        <f>+'COORDINACION SERVICIOS PUBLICOS'!J74</f>
        <v>19670.824999999986</v>
      </c>
      <c r="D16" s="39">
        <f>+'COORDINACION SERVICIOS PUBLICOS'!K74</f>
        <v>1245.81</v>
      </c>
      <c r="E16" s="39">
        <f>+'COORDINACION SERVICIOS PUBLICOS'!L74</f>
        <v>0</v>
      </c>
      <c r="F16" s="39">
        <f>+'COORDINACION SERVICIOS PUBLICOS'!M74</f>
        <v>258621.12</v>
      </c>
    </row>
    <row r="17" spans="1:6" x14ac:dyDescent="0.2">
      <c r="A17" s="38" t="s">
        <v>109</v>
      </c>
      <c r="B17" s="39">
        <f>+'C. D ECONOMICO'!I20</f>
        <v>62823.465000000004</v>
      </c>
      <c r="C17" s="39">
        <f>+'C. D ECONOMICO'!J20</f>
        <v>5219.1949999999997</v>
      </c>
      <c r="D17" s="39">
        <f>+'C. D ECONOMICO'!K20</f>
        <v>17.835000000000001</v>
      </c>
      <c r="E17" s="39">
        <f>+'C. D ECONOMICO'!L20</f>
        <v>0</v>
      </c>
      <c r="F17" s="39">
        <f>+'C. D ECONOMICO'!M20</f>
        <v>57622.105000000003</v>
      </c>
    </row>
    <row r="18" spans="1:6" x14ac:dyDescent="0.2">
      <c r="A18" s="38" t="s">
        <v>110</v>
      </c>
      <c r="B18" s="39">
        <f>+'C. GESTION INTEGRAL op'!H38</f>
        <v>162787.99499999997</v>
      </c>
      <c r="C18" s="39">
        <f>+'C. GESTION INTEGRAL op'!I38</f>
        <v>15592.750000000002</v>
      </c>
      <c r="D18" s="39">
        <f>+'C. GESTION INTEGRAL op'!J38</f>
        <v>0</v>
      </c>
      <c r="E18" s="39">
        <f>+'C. GESTION INTEGRAL op'!K38</f>
        <v>0</v>
      </c>
      <c r="F18" s="39">
        <f>+'C. GESTION INTEGRAL op'!L38</f>
        <v>147195.24499999997</v>
      </c>
    </row>
    <row r="19" spans="1:6" x14ac:dyDescent="0.2">
      <c r="A19" s="38" t="s">
        <v>111</v>
      </c>
      <c r="B19" s="39">
        <f>+'C. GRAL CONSTRUC.'!I41</f>
        <v>157742.35999999999</v>
      </c>
      <c r="C19" s="39">
        <f>+'C. GRAL CONSTRUC.'!J41</f>
        <v>13061.174999999997</v>
      </c>
      <c r="D19" s="39">
        <f>+'C. GRAL CONSTRUC.'!K41</f>
        <v>155.70499999999998</v>
      </c>
      <c r="E19" s="39">
        <f>+'C. GRAL CONSTRUC.'!L41</f>
        <v>0</v>
      </c>
      <c r="F19" s="39">
        <f>+'C. GRAL CONSTRUC.'!M41</f>
        <v>144836.88999999996</v>
      </c>
    </row>
    <row r="20" spans="1:6" x14ac:dyDescent="0.2">
      <c r="A20" s="103" t="s">
        <v>465</v>
      </c>
      <c r="B20" s="39">
        <f>+'UNIDAD DE GESTION DE PROYECTOS'!I12</f>
        <v>32829.294999999998</v>
      </c>
      <c r="C20" s="39">
        <f>+'UNIDAD DE GESTION DE PROYECTOS'!J12</f>
        <v>3741.3649999999998</v>
      </c>
      <c r="D20" s="39">
        <f>+'UNIDAD DE GESTION DE PROYECTOS'!K12</f>
        <v>0</v>
      </c>
      <c r="E20" s="39">
        <f>+'UNIDAD DE GESTION DE PROYECTOS'!L12</f>
        <v>0</v>
      </c>
      <c r="F20" s="39">
        <f>+'UNIDAD DE GESTION DE PROYECTOS'!M12</f>
        <v>29087.93</v>
      </c>
    </row>
    <row r="21" spans="1:6" x14ac:dyDescent="0.2">
      <c r="A21" s="40" t="s">
        <v>44</v>
      </c>
      <c r="B21" s="41">
        <f>SUM(B9:B20)</f>
        <v>1091061.7549999999</v>
      </c>
      <c r="C21" s="41">
        <f t="shared" ref="C21:F21" si="0">SUM(C9:C20)</f>
        <v>103626.08499999999</v>
      </c>
      <c r="D21" s="41">
        <f t="shared" si="0"/>
        <v>1747.81</v>
      </c>
      <c r="E21" s="41">
        <f t="shared" si="0"/>
        <v>0</v>
      </c>
      <c r="F21" s="41">
        <f t="shared" si="0"/>
        <v>989183.47999999986</v>
      </c>
    </row>
    <row r="22" spans="1:6" x14ac:dyDescent="0.2">
      <c r="A22" s="38" t="s">
        <v>45</v>
      </c>
      <c r="B22" s="39">
        <f>+jubilados!F45</f>
        <v>153564.98155000005</v>
      </c>
      <c r="C22" s="39">
        <f>+jubilados!G45</f>
        <v>0</v>
      </c>
      <c r="D22" s="39">
        <f>+jubilados!H45</f>
        <v>0</v>
      </c>
      <c r="E22" s="39">
        <f>+jubilados!I45</f>
        <v>0</v>
      </c>
      <c r="F22" s="39">
        <f>B22-C22+D22-E22</f>
        <v>153564.98155000005</v>
      </c>
    </row>
    <row r="23" spans="1:6" x14ac:dyDescent="0.2">
      <c r="A23" s="40" t="s">
        <v>40</v>
      </c>
      <c r="B23" s="41">
        <f>+B21+B22</f>
        <v>1244626.73655</v>
      </c>
      <c r="C23" s="41">
        <f>+C21+C22</f>
        <v>103626.08499999999</v>
      </c>
      <c r="D23" s="41">
        <f>+D21+D22</f>
        <v>1747.81</v>
      </c>
      <c r="E23" s="41">
        <f>+E21+E22</f>
        <v>0</v>
      </c>
      <c r="F23" s="41">
        <f>+F21+F22</f>
        <v>1142748.4615499999</v>
      </c>
    </row>
    <row r="24" spans="1:6" x14ac:dyDescent="0.2">
      <c r="A24" s="38" t="s">
        <v>112</v>
      </c>
      <c r="B24" s="39">
        <f>+SEG.CIUDADANA.!I48</f>
        <v>242089.1050000001</v>
      </c>
      <c r="C24" s="39">
        <f>+SEG.CIUDADANA.!J48</f>
        <v>24209.295000000016</v>
      </c>
      <c r="D24" s="39">
        <f>+SEG.CIUDADANA.!K48</f>
        <v>24.864999999999998</v>
      </c>
      <c r="E24" s="39">
        <f>+SEG.CIUDADANA.!L48</f>
        <v>0</v>
      </c>
      <c r="F24" s="39">
        <f>B24-C24+D24-E24</f>
        <v>217904.67500000008</v>
      </c>
    </row>
    <row r="25" spans="1:6" x14ac:dyDescent="0.2">
      <c r="A25" s="38"/>
      <c r="B25" s="39"/>
      <c r="C25" s="39"/>
      <c r="D25" s="39"/>
      <c r="E25" s="39"/>
      <c r="F25" s="39"/>
    </row>
    <row r="26" spans="1:6" x14ac:dyDescent="0.2">
      <c r="A26" s="40" t="s">
        <v>41</v>
      </c>
      <c r="B26" s="41">
        <f>SUM(B24:B25)</f>
        <v>242089.1050000001</v>
      </c>
      <c r="C26" s="41">
        <f>SUM(C24:C25)</f>
        <v>24209.295000000016</v>
      </c>
      <c r="D26" s="41">
        <f>SUM(D24:D25)</f>
        <v>24.864999999999998</v>
      </c>
      <c r="E26" s="41">
        <f>SUM(E24:E25)</f>
        <v>0</v>
      </c>
      <c r="F26" s="41">
        <f>SUM(F24:F25)</f>
        <v>217904.67500000008</v>
      </c>
    </row>
    <row r="27" spans="1:6" x14ac:dyDescent="0.2">
      <c r="A27" s="42"/>
      <c r="B27" s="39"/>
      <c r="C27" s="39"/>
      <c r="D27" s="39"/>
      <c r="E27" s="39"/>
      <c r="F27" s="39"/>
    </row>
    <row r="28" spans="1:6" x14ac:dyDescent="0.2">
      <c r="A28" s="40" t="s">
        <v>43</v>
      </c>
      <c r="B28" s="41">
        <f>+B23+B26</f>
        <v>1486715.84155</v>
      </c>
      <c r="C28" s="41">
        <f>+C23+C26</f>
        <v>127835.38</v>
      </c>
      <c r="D28" s="41">
        <f>+D23+D26</f>
        <v>1772.675</v>
      </c>
      <c r="E28" s="41">
        <f>+E23+E26</f>
        <v>0</v>
      </c>
      <c r="F28" s="41">
        <f>+F23+F26</f>
        <v>1360653.1365499999</v>
      </c>
    </row>
  </sheetData>
  <mergeCells count="2">
    <mergeCell ref="A2:F2"/>
    <mergeCell ref="A4:F4"/>
  </mergeCells>
  <pageMargins left="0.70866141732283472" right="0.70866141732283472" top="1.299212598425197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3"/>
    <pageSetUpPr fitToPage="1"/>
  </sheetPr>
  <dimension ref="A1:S17"/>
  <sheetViews>
    <sheetView zoomScale="80" zoomScaleNormal="80" workbookViewId="0">
      <pane ySplit="5" topLeftCell="A6" activePane="bottomLeft" state="frozen"/>
      <selection activeCell="F18" sqref="F18"/>
      <selection pane="bottomLeft" activeCell="P7" sqref="P7:P14"/>
    </sheetView>
  </sheetViews>
  <sheetFormatPr baseColWidth="10" defaultColWidth="11.42578125" defaultRowHeight="12.75" x14ac:dyDescent="0.2"/>
  <cols>
    <col min="1" max="1" width="2.140625" style="12" customWidth="1"/>
    <col min="2" max="2" width="17.85546875" style="58" bestFit="1" customWidth="1"/>
    <col min="3" max="3" width="36.85546875" style="58" customWidth="1"/>
    <col min="4" max="4" width="1.5703125" style="58" customWidth="1"/>
    <col min="5" max="5" width="18.85546875" style="58" customWidth="1"/>
    <col min="6" max="8" width="1" style="77" customWidth="1"/>
    <col min="9" max="9" width="13" style="77" customWidth="1"/>
    <col min="10" max="10" width="11.140625" style="77" customWidth="1"/>
    <col min="11" max="11" width="11.28515625" style="77" customWidth="1"/>
    <col min="12" max="12" width="7.28515625" style="77" customWidth="1"/>
    <col min="13" max="13" width="12.140625" style="77" bestFit="1" customWidth="1"/>
    <col min="14" max="14" width="2" style="58" customWidth="1"/>
    <col min="15" max="15" width="20.7109375" style="58" bestFit="1" customWidth="1"/>
    <col min="16" max="16" width="23" style="58" bestFit="1" customWidth="1"/>
    <col min="17" max="17" width="18.140625" style="77" bestFit="1" customWidth="1"/>
    <col min="18" max="16384" width="11.42578125" style="58"/>
  </cols>
  <sheetData>
    <row r="1" spans="1:19" x14ac:dyDescent="0.2">
      <c r="B1" s="172" t="s">
        <v>1248</v>
      </c>
      <c r="F1" s="48" t="s">
        <v>0</v>
      </c>
      <c r="K1" s="48"/>
      <c r="N1" s="57"/>
    </row>
    <row r="2" spans="1:19" x14ac:dyDescent="0.2">
      <c r="B2" s="173"/>
      <c r="F2" s="111" t="s">
        <v>34</v>
      </c>
      <c r="K2" s="111"/>
      <c r="N2" s="19"/>
    </row>
    <row r="3" spans="1:19" x14ac:dyDescent="0.2">
      <c r="F3" s="48" t="s">
        <v>959</v>
      </c>
      <c r="K3" s="48"/>
    </row>
    <row r="4" spans="1:19" x14ac:dyDescent="0.2">
      <c r="F4" s="48" t="s">
        <v>23</v>
      </c>
      <c r="K4" s="48"/>
    </row>
    <row r="5" spans="1:19" x14ac:dyDescent="0.2">
      <c r="B5" s="110" t="s">
        <v>960</v>
      </c>
      <c r="C5" s="110" t="s">
        <v>1</v>
      </c>
      <c r="D5" s="110"/>
      <c r="E5" s="110" t="s">
        <v>7</v>
      </c>
      <c r="F5" s="51" t="s">
        <v>2</v>
      </c>
      <c r="G5" s="51" t="s">
        <v>26</v>
      </c>
      <c r="H5" s="50"/>
      <c r="I5" s="51" t="s">
        <v>2</v>
      </c>
      <c r="J5" s="51" t="s">
        <v>26</v>
      </c>
      <c r="K5" s="51" t="s">
        <v>31</v>
      </c>
      <c r="L5" s="51" t="s">
        <v>22</v>
      </c>
      <c r="M5" s="51" t="s">
        <v>3</v>
      </c>
      <c r="N5" s="110" t="s">
        <v>4</v>
      </c>
      <c r="O5" s="136" t="s">
        <v>491</v>
      </c>
      <c r="P5" s="51" t="s">
        <v>540</v>
      </c>
      <c r="Q5" s="152" t="s">
        <v>541</v>
      </c>
    </row>
    <row r="6" spans="1:19" x14ac:dyDescent="0.2">
      <c r="B6" s="98"/>
      <c r="C6" s="98"/>
      <c r="D6" s="98"/>
      <c r="E6" s="98"/>
      <c r="F6" s="90"/>
      <c r="G6" s="90"/>
      <c r="H6" s="90"/>
      <c r="I6" s="90"/>
      <c r="J6" s="90"/>
      <c r="K6" s="90"/>
      <c r="L6" s="90"/>
      <c r="M6" s="90"/>
      <c r="N6" s="98"/>
    </row>
    <row r="7" spans="1:19" ht="24.95" customHeight="1" x14ac:dyDescent="0.2">
      <c r="B7" s="112" t="s">
        <v>970</v>
      </c>
      <c r="C7" s="58" t="s">
        <v>327</v>
      </c>
      <c r="D7" s="93"/>
      <c r="E7" s="114" t="s">
        <v>46</v>
      </c>
      <c r="F7" s="77">
        <v>52442.04</v>
      </c>
      <c r="G7" s="77">
        <v>10952.07</v>
      </c>
      <c r="I7" s="77">
        <f t="shared" ref="I7" si="0">F7/2</f>
        <v>26221.02</v>
      </c>
      <c r="J7" s="77">
        <f t="shared" ref="J7" si="1">G7/2</f>
        <v>5476.0349999999999</v>
      </c>
      <c r="L7" s="77">
        <v>0</v>
      </c>
      <c r="M7" s="77">
        <f t="shared" ref="M7:M14" si="2">I7-J7+K7-L7</f>
        <v>20744.985000000001</v>
      </c>
      <c r="N7" s="92"/>
      <c r="O7" s="139">
        <v>44470</v>
      </c>
      <c r="P7" s="58" t="s">
        <v>787</v>
      </c>
      <c r="Q7" s="30" t="s">
        <v>788</v>
      </c>
      <c r="R7" s="30"/>
      <c r="S7" s="30"/>
    </row>
    <row r="8" spans="1:19" ht="24.95" customHeight="1" x14ac:dyDescent="0.2">
      <c r="A8" s="58"/>
      <c r="B8" s="112" t="s">
        <v>971</v>
      </c>
      <c r="C8" s="58" t="s">
        <v>246</v>
      </c>
      <c r="D8" s="116"/>
      <c r="E8" s="113" t="s">
        <v>410</v>
      </c>
      <c r="F8" s="77">
        <v>8895.58</v>
      </c>
      <c r="G8" s="77">
        <v>693.86</v>
      </c>
      <c r="I8" s="77">
        <f t="shared" ref="I8:I14" si="3">F8/2</f>
        <v>4447.79</v>
      </c>
      <c r="J8" s="77">
        <f t="shared" ref="J8:J14" si="4">G8/2</f>
        <v>346.93</v>
      </c>
      <c r="M8" s="77">
        <f t="shared" si="2"/>
        <v>4100.8599999999997</v>
      </c>
      <c r="N8" s="92"/>
      <c r="O8" s="106">
        <v>43432</v>
      </c>
      <c r="P8" s="101" t="s">
        <v>789</v>
      </c>
      <c r="Q8" s="77" t="s">
        <v>129</v>
      </c>
      <c r="R8" s="77"/>
      <c r="S8" s="77"/>
    </row>
    <row r="9" spans="1:19" ht="38.25" x14ac:dyDescent="0.2">
      <c r="A9" s="58"/>
      <c r="B9" s="112" t="s">
        <v>972</v>
      </c>
      <c r="C9" s="58" t="s">
        <v>344</v>
      </c>
      <c r="E9" s="114" t="s">
        <v>345</v>
      </c>
      <c r="F9" s="77">
        <v>13614.64</v>
      </c>
      <c r="G9" s="77">
        <v>1466.92</v>
      </c>
      <c r="I9" s="77">
        <f t="shared" si="3"/>
        <v>6807.32</v>
      </c>
      <c r="J9" s="77">
        <f t="shared" si="4"/>
        <v>733.46</v>
      </c>
      <c r="L9" s="77">
        <v>0</v>
      </c>
      <c r="M9" s="77">
        <f t="shared" si="2"/>
        <v>6073.86</v>
      </c>
      <c r="N9" s="92"/>
      <c r="O9" s="140">
        <v>44204</v>
      </c>
      <c r="P9" s="58" t="s">
        <v>790</v>
      </c>
      <c r="Q9" s="77" t="s">
        <v>788</v>
      </c>
      <c r="R9" s="77"/>
      <c r="S9" s="77"/>
    </row>
    <row r="10" spans="1:19" ht="25.5" x14ac:dyDescent="0.2">
      <c r="A10" s="58"/>
      <c r="B10" s="112" t="s">
        <v>973</v>
      </c>
      <c r="C10" s="58" t="s">
        <v>294</v>
      </c>
      <c r="D10" s="93"/>
      <c r="E10" s="114" t="s">
        <v>47</v>
      </c>
      <c r="F10" s="77">
        <v>9159.6299999999992</v>
      </c>
      <c r="G10" s="77">
        <v>722.59</v>
      </c>
      <c r="I10" s="77">
        <f t="shared" si="3"/>
        <v>4579.8149999999996</v>
      </c>
      <c r="J10" s="77">
        <f t="shared" si="4"/>
        <v>361.29500000000002</v>
      </c>
      <c r="L10" s="77">
        <v>0</v>
      </c>
      <c r="M10" s="77">
        <f t="shared" si="2"/>
        <v>4218.5199999999995</v>
      </c>
      <c r="N10" s="92"/>
      <c r="O10" s="106">
        <v>36892</v>
      </c>
      <c r="P10" s="101" t="s">
        <v>791</v>
      </c>
      <c r="Q10" s="77" t="s">
        <v>792</v>
      </c>
      <c r="R10" s="77"/>
      <c r="S10" s="77"/>
    </row>
    <row r="11" spans="1:19" ht="38.25" x14ac:dyDescent="0.2">
      <c r="A11" s="58"/>
      <c r="B11" s="112" t="s">
        <v>974</v>
      </c>
      <c r="C11" s="58" t="s">
        <v>342</v>
      </c>
      <c r="E11" s="114" t="s">
        <v>343</v>
      </c>
      <c r="F11" s="77">
        <v>14886.24</v>
      </c>
      <c r="G11" s="77">
        <v>1738.54</v>
      </c>
      <c r="I11" s="77">
        <f t="shared" si="3"/>
        <v>7443.12</v>
      </c>
      <c r="J11" s="77">
        <f t="shared" si="4"/>
        <v>869.27</v>
      </c>
      <c r="L11" s="77">
        <v>0</v>
      </c>
      <c r="M11" s="77">
        <f t="shared" si="2"/>
        <v>6573.85</v>
      </c>
      <c r="N11" s="92"/>
      <c r="O11" s="139">
        <v>44470</v>
      </c>
      <c r="P11" s="58" t="s">
        <v>793</v>
      </c>
      <c r="Q11" s="77" t="s">
        <v>794</v>
      </c>
      <c r="R11" s="77"/>
      <c r="S11" s="77"/>
    </row>
    <row r="12" spans="1:19" ht="25.5" x14ac:dyDescent="0.2">
      <c r="A12" s="58"/>
      <c r="B12" s="112" t="s">
        <v>975</v>
      </c>
      <c r="C12" s="58" t="s">
        <v>507</v>
      </c>
      <c r="E12" s="114" t="s">
        <v>311</v>
      </c>
      <c r="F12" s="77">
        <v>7735.75</v>
      </c>
      <c r="G12" s="77">
        <v>567.66999999999996</v>
      </c>
      <c r="I12" s="77">
        <f t="shared" si="3"/>
        <v>3867.875</v>
      </c>
      <c r="J12" s="77">
        <f t="shared" si="4"/>
        <v>283.83499999999998</v>
      </c>
      <c r="M12" s="77">
        <f t="shared" si="2"/>
        <v>3584.04</v>
      </c>
      <c r="N12" s="92"/>
      <c r="O12" s="139">
        <v>44510</v>
      </c>
      <c r="P12" s="58" t="s">
        <v>795</v>
      </c>
      <c r="Q12" s="77" t="s">
        <v>796</v>
      </c>
      <c r="R12" s="77"/>
      <c r="S12" s="77"/>
    </row>
    <row r="13" spans="1:19" x14ac:dyDescent="0.2">
      <c r="A13" s="58"/>
      <c r="B13" s="112" t="s">
        <v>976</v>
      </c>
      <c r="C13" s="58" t="s">
        <v>143</v>
      </c>
      <c r="D13" s="93"/>
      <c r="E13" s="114" t="s">
        <v>128</v>
      </c>
      <c r="F13" s="77">
        <v>5780.94</v>
      </c>
      <c r="G13" s="77">
        <v>60.36</v>
      </c>
      <c r="I13" s="77">
        <f t="shared" si="3"/>
        <v>2890.47</v>
      </c>
      <c r="J13" s="77">
        <f t="shared" si="4"/>
        <v>30.18</v>
      </c>
      <c r="L13" s="77">
        <v>0</v>
      </c>
      <c r="M13" s="77">
        <f t="shared" si="2"/>
        <v>2860.29</v>
      </c>
      <c r="N13" s="92"/>
      <c r="O13" s="139">
        <v>43374</v>
      </c>
      <c r="P13" s="58" t="s">
        <v>797</v>
      </c>
      <c r="Q13" s="77" t="s">
        <v>205</v>
      </c>
      <c r="R13" s="77"/>
      <c r="S13" s="77"/>
    </row>
    <row r="14" spans="1:19" ht="25.5" x14ac:dyDescent="0.2">
      <c r="A14" s="58"/>
      <c r="B14" s="112" t="s">
        <v>977</v>
      </c>
      <c r="C14" s="58" t="s">
        <v>295</v>
      </c>
      <c r="D14" s="93"/>
      <c r="E14" s="114" t="s">
        <v>346</v>
      </c>
      <c r="F14" s="77">
        <v>10111.709999999999</v>
      </c>
      <c r="G14" s="77">
        <v>851.63</v>
      </c>
      <c r="I14" s="77">
        <f t="shared" si="3"/>
        <v>5055.8549999999996</v>
      </c>
      <c r="J14" s="77">
        <f t="shared" si="4"/>
        <v>425.815</v>
      </c>
      <c r="L14" s="77">
        <v>0</v>
      </c>
      <c r="M14" s="77">
        <f t="shared" si="2"/>
        <v>4630.04</v>
      </c>
      <c r="N14" s="92"/>
      <c r="O14" s="106">
        <v>43374</v>
      </c>
      <c r="P14" s="101" t="s">
        <v>798</v>
      </c>
      <c r="Q14" s="77" t="s">
        <v>102</v>
      </c>
      <c r="R14" s="77"/>
      <c r="S14" s="77"/>
    </row>
    <row r="15" spans="1:19" ht="21.95" customHeight="1" x14ac:dyDescent="0.2">
      <c r="E15" s="29" t="s">
        <v>5</v>
      </c>
      <c r="F15" s="30">
        <f t="shared" ref="F15:M15" si="5">SUM(F7:F14)</f>
        <v>122626.53000000003</v>
      </c>
      <c r="G15" s="30">
        <f t="shared" si="5"/>
        <v>17053.64</v>
      </c>
      <c r="H15" s="30">
        <f t="shared" si="5"/>
        <v>0</v>
      </c>
      <c r="I15" s="30">
        <f t="shared" si="5"/>
        <v>61313.265000000014</v>
      </c>
      <c r="J15" s="30">
        <f t="shared" si="5"/>
        <v>8526.82</v>
      </c>
      <c r="K15" s="30">
        <f t="shared" si="5"/>
        <v>0</v>
      </c>
      <c r="L15" s="30">
        <f t="shared" si="5"/>
        <v>0</v>
      </c>
      <c r="M15" s="30">
        <f t="shared" si="5"/>
        <v>52786.445</v>
      </c>
      <c r="N15" s="115"/>
      <c r="O15" s="30"/>
    </row>
    <row r="17" spans="3:13" x14ac:dyDescent="0.2">
      <c r="C17" s="58" t="s">
        <v>23</v>
      </c>
      <c r="E17" s="29"/>
      <c r="F17" s="30"/>
      <c r="G17" s="30"/>
      <c r="H17" s="30"/>
      <c r="I17" s="30"/>
      <c r="J17" s="30"/>
      <c r="K17" s="30"/>
      <c r="L17" s="30"/>
      <c r="M17" s="30"/>
    </row>
  </sheetData>
  <sortState ref="A8:M18">
    <sortCondition ref="C8:C18"/>
  </sortState>
  <mergeCells count="1">
    <mergeCell ref="B1:B2"/>
  </mergeCells>
  <phoneticPr fontId="0" type="noConversion"/>
  <pageMargins left="0.11811023622047245" right="0.19685039370078741" top="1.0629921259842521" bottom="0.98425196850393704" header="0" footer="0"/>
  <pageSetup scale="7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3"/>
    <pageSetUpPr fitToPage="1"/>
  </sheetPr>
  <dimension ref="A1:P23"/>
  <sheetViews>
    <sheetView zoomScale="80" zoomScaleNormal="80" workbookViewId="0">
      <selection activeCell="O7" sqref="O7"/>
    </sheetView>
  </sheetViews>
  <sheetFormatPr baseColWidth="10" defaultColWidth="11.42578125" defaultRowHeight="12.75" x14ac:dyDescent="0.2"/>
  <cols>
    <col min="1" max="1" width="1.7109375" style="12" customWidth="1"/>
    <col min="2" max="2" width="11.7109375" style="12" customWidth="1"/>
    <col min="3" max="3" width="33.5703125" style="12" customWidth="1"/>
    <col min="4" max="4" width="6.7109375" style="12" customWidth="1"/>
    <col min="5" max="5" width="15.85546875" style="12" customWidth="1"/>
    <col min="6" max="6" width="1.140625" style="12" customWidth="1"/>
    <col min="7" max="7" width="1.28515625" style="12" customWidth="1"/>
    <col min="8" max="9" width="12" style="12" customWidth="1"/>
    <col min="10" max="10" width="10.28515625" style="12" customWidth="1"/>
    <col min="11" max="11" width="7.5703125" style="12" customWidth="1"/>
    <col min="12" max="12" width="11.5703125" style="12" customWidth="1"/>
    <col min="13" max="13" width="5" style="12" customWidth="1"/>
    <col min="14" max="14" width="20.7109375" style="12" bestFit="1" customWidth="1"/>
    <col min="15" max="15" width="24.140625" style="12" bestFit="1" customWidth="1"/>
    <col min="16" max="16" width="17.140625" style="12" bestFit="1" customWidth="1"/>
    <col min="17" max="16384" width="11.42578125" style="12"/>
  </cols>
  <sheetData>
    <row r="1" spans="1:16" ht="18" x14ac:dyDescent="0.25">
      <c r="A1" s="12" t="s">
        <v>24</v>
      </c>
      <c r="B1" s="172" t="s">
        <v>1249</v>
      </c>
      <c r="F1" s="15" t="s">
        <v>0</v>
      </c>
      <c r="G1" s="16"/>
      <c r="H1" s="16"/>
      <c r="I1" s="16"/>
      <c r="J1" s="15"/>
      <c r="K1" s="16"/>
      <c r="L1" s="16"/>
      <c r="M1" s="17"/>
    </row>
    <row r="2" spans="1:16" ht="15" x14ac:dyDescent="0.25">
      <c r="B2" s="173"/>
      <c r="F2" s="18" t="s">
        <v>48</v>
      </c>
      <c r="G2" s="16"/>
      <c r="H2" s="16"/>
      <c r="I2" s="16"/>
      <c r="J2" s="18"/>
      <c r="K2" s="16"/>
      <c r="L2" s="16"/>
      <c r="M2" s="19"/>
    </row>
    <row r="3" spans="1:16" x14ac:dyDescent="0.2">
      <c r="F3" s="49" t="str">
        <f>PRESIDENCIA!F3</f>
        <v xml:space="preserve"> QUINCENAL</v>
      </c>
      <c r="G3" s="16"/>
      <c r="H3" s="16"/>
      <c r="I3" s="16"/>
      <c r="J3" s="49"/>
      <c r="K3" s="16"/>
      <c r="L3" s="16"/>
    </row>
    <row r="4" spans="1:16" ht="13.5" thickBot="1" x14ac:dyDescent="0.25">
      <c r="F4" s="49"/>
      <c r="G4" s="16"/>
      <c r="H4" s="16"/>
      <c r="I4" s="16"/>
      <c r="J4" s="49"/>
      <c r="K4" s="16"/>
      <c r="L4" s="16"/>
    </row>
    <row r="5" spans="1:16" ht="13.5" thickBot="1" x14ac:dyDescent="0.25">
      <c r="B5" s="20" t="s">
        <v>960</v>
      </c>
      <c r="C5" s="20" t="s">
        <v>1</v>
      </c>
      <c r="D5" s="20"/>
      <c r="E5" s="20" t="s">
        <v>7</v>
      </c>
      <c r="F5" s="50" t="s">
        <v>2</v>
      </c>
      <c r="G5" s="50" t="s">
        <v>26</v>
      </c>
      <c r="H5" s="21" t="s">
        <v>2</v>
      </c>
      <c r="I5" s="21" t="s">
        <v>26</v>
      </c>
      <c r="J5" s="51" t="s">
        <v>31</v>
      </c>
      <c r="K5" s="21" t="s">
        <v>22</v>
      </c>
      <c r="L5" s="21" t="s">
        <v>3</v>
      </c>
      <c r="M5" s="153" t="s">
        <v>4</v>
      </c>
      <c r="N5" s="155" t="s">
        <v>491</v>
      </c>
      <c r="O5" s="156" t="s">
        <v>540</v>
      </c>
      <c r="P5" s="154" t="s">
        <v>541</v>
      </c>
    </row>
    <row r="6" spans="1:16" x14ac:dyDescent="0.2">
      <c r="B6" s="13"/>
      <c r="C6" s="14"/>
      <c r="F6" s="31"/>
      <c r="G6" s="31"/>
      <c r="H6" s="6"/>
      <c r="I6" s="6"/>
      <c r="J6" s="6"/>
      <c r="L6" s="6"/>
    </row>
    <row r="7" spans="1:16" ht="24.95" customHeight="1" x14ac:dyDescent="0.2">
      <c r="B7" s="79" t="s">
        <v>978</v>
      </c>
      <c r="C7" s="76" t="s">
        <v>287</v>
      </c>
      <c r="D7" s="24"/>
      <c r="E7" s="32" t="s">
        <v>49</v>
      </c>
      <c r="F7" s="31">
        <v>12343.01</v>
      </c>
      <c r="G7" s="31">
        <v>1231.03</v>
      </c>
      <c r="H7" s="6">
        <f>+F7/2</f>
        <v>6171.5050000000001</v>
      </c>
      <c r="I7" s="6">
        <f>+G7/2</f>
        <v>615.51499999999999</v>
      </c>
      <c r="J7" s="6"/>
      <c r="K7" s="6"/>
      <c r="L7" s="6">
        <f>H7-I7+J7-K7</f>
        <v>5555.99</v>
      </c>
      <c r="M7" s="11"/>
      <c r="N7" s="137">
        <v>43374</v>
      </c>
      <c r="O7" s="26" t="s">
        <v>957</v>
      </c>
      <c r="P7" s="12" t="s">
        <v>958</v>
      </c>
    </row>
    <row r="9" spans="1:16" ht="21.95" customHeight="1" x14ac:dyDescent="0.2">
      <c r="E9" s="29" t="s">
        <v>5</v>
      </c>
      <c r="F9" s="47">
        <f t="shared" ref="F9:L9" si="0">SUM(F7:F7)</f>
        <v>12343.01</v>
      </c>
      <c r="G9" s="47">
        <f t="shared" si="0"/>
        <v>1231.03</v>
      </c>
      <c r="H9" s="30">
        <f t="shared" si="0"/>
        <v>6171.5050000000001</v>
      </c>
      <c r="I9" s="30">
        <f t="shared" si="0"/>
        <v>615.51499999999999</v>
      </c>
      <c r="J9" s="30">
        <f t="shared" si="0"/>
        <v>0</v>
      </c>
      <c r="K9" s="30">
        <f t="shared" si="0"/>
        <v>0</v>
      </c>
      <c r="L9" s="30">
        <f t="shared" si="0"/>
        <v>5555.99</v>
      </c>
    </row>
    <row r="10" spans="1:16" ht="21.95" customHeight="1" x14ac:dyDescent="0.2">
      <c r="B10" s="13"/>
      <c r="C10" s="10"/>
      <c r="D10" s="10"/>
      <c r="E10" s="13"/>
      <c r="F10" s="6"/>
      <c r="J10" s="6"/>
    </row>
    <row r="11" spans="1:16" x14ac:dyDescent="0.2">
      <c r="B11" s="13"/>
      <c r="C11" s="10"/>
      <c r="D11" s="10"/>
      <c r="E11" s="13"/>
      <c r="F11" s="6"/>
      <c r="J11" s="6"/>
    </row>
    <row r="12" spans="1:16" x14ac:dyDescent="0.2">
      <c r="B12" s="13"/>
      <c r="C12" s="10"/>
      <c r="D12" s="10"/>
      <c r="E12" s="13"/>
      <c r="F12" s="6"/>
      <c r="J12" s="6"/>
    </row>
    <row r="13" spans="1:16" x14ac:dyDescent="0.2">
      <c r="A13" s="13"/>
      <c r="B13" s="14"/>
      <c r="C13" s="10"/>
      <c r="D13" s="24"/>
      <c r="E13" s="6"/>
      <c r="F13" s="6"/>
      <c r="G13" s="6"/>
      <c r="H13" s="6"/>
      <c r="I13" s="6"/>
      <c r="J13" s="6"/>
      <c r="K13" s="6"/>
    </row>
    <row r="14" spans="1:16" x14ac:dyDescent="0.2">
      <c r="A14" s="13"/>
      <c r="B14" s="14"/>
      <c r="C14" s="10"/>
      <c r="D14" s="24"/>
      <c r="E14" s="6"/>
      <c r="F14" s="6"/>
      <c r="G14" s="6"/>
      <c r="H14" s="6"/>
      <c r="I14" s="6"/>
      <c r="J14" s="6"/>
      <c r="K14" s="6"/>
    </row>
    <row r="15" spans="1:16" x14ac:dyDescent="0.2">
      <c r="B15" s="13"/>
      <c r="C15" s="10"/>
      <c r="D15" s="10"/>
      <c r="E15" s="13"/>
      <c r="F15" s="6"/>
      <c r="J15" s="6"/>
    </row>
    <row r="16" spans="1:16" x14ac:dyDescent="0.2">
      <c r="B16" s="13"/>
      <c r="C16" s="10"/>
      <c r="D16" s="10"/>
      <c r="E16" s="13"/>
      <c r="F16" s="6"/>
      <c r="J16" s="6"/>
    </row>
    <row r="17" spans="2:10" x14ac:dyDescent="0.2">
      <c r="B17" s="13"/>
      <c r="C17" s="10"/>
      <c r="D17" s="10"/>
      <c r="E17" s="13"/>
      <c r="F17" s="6"/>
      <c r="J17" s="6"/>
    </row>
    <row r="18" spans="2:10" x14ac:dyDescent="0.2">
      <c r="B18" s="13"/>
      <c r="C18" s="10"/>
      <c r="D18" s="10"/>
      <c r="E18" s="13"/>
      <c r="F18" s="6"/>
      <c r="J18" s="6"/>
    </row>
    <row r="19" spans="2:10" x14ac:dyDescent="0.2">
      <c r="B19" s="13"/>
      <c r="C19" s="10"/>
      <c r="D19" s="10"/>
      <c r="E19" s="13"/>
      <c r="F19" s="6"/>
      <c r="J19" s="6"/>
    </row>
    <row r="20" spans="2:10" x14ac:dyDescent="0.2">
      <c r="B20" s="13"/>
      <c r="C20" s="10"/>
      <c r="D20" s="10"/>
      <c r="E20" s="13"/>
      <c r="F20" s="6"/>
      <c r="J20" s="6"/>
    </row>
    <row r="21" spans="2:10" x14ac:dyDescent="0.2">
      <c r="B21" s="13"/>
      <c r="C21" s="10"/>
      <c r="D21" s="10"/>
      <c r="E21" s="13"/>
      <c r="F21" s="6"/>
      <c r="J21" s="6"/>
    </row>
    <row r="23" spans="2:10" ht="18" x14ac:dyDescent="0.25">
      <c r="C23" s="56"/>
    </row>
  </sheetData>
  <mergeCells count="1">
    <mergeCell ref="B1:B2"/>
  </mergeCells>
  <pageMargins left="0.11811023622047245" right="0.23622047244094491" top="0.9055118110236221" bottom="0.98425196850393704" header="0" footer="0"/>
  <pageSetup scale="72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6" tint="-0.249977111117893"/>
    <pageSetUpPr fitToPage="1"/>
  </sheetPr>
  <dimension ref="B1:Q39"/>
  <sheetViews>
    <sheetView zoomScale="80" zoomScaleNormal="80" workbookViewId="0">
      <selection activeCell="P7" sqref="P7:P24"/>
    </sheetView>
  </sheetViews>
  <sheetFormatPr baseColWidth="10" defaultColWidth="11.42578125" defaultRowHeight="12.75" x14ac:dyDescent="0.2"/>
  <cols>
    <col min="1" max="1" width="2" style="12" customWidth="1"/>
    <col min="2" max="2" width="11.7109375" style="12" customWidth="1"/>
    <col min="3" max="3" width="33.5703125" style="12" customWidth="1"/>
    <col min="4" max="4" width="6.7109375" style="12" customWidth="1"/>
    <col min="5" max="5" width="15.85546875" style="12" customWidth="1"/>
    <col min="6" max="8" width="1" style="58" customWidth="1"/>
    <col min="9" max="9" width="13" style="12" customWidth="1"/>
    <col min="10" max="10" width="12" style="12" customWidth="1"/>
    <col min="11" max="11" width="10.28515625" style="12" customWidth="1"/>
    <col min="12" max="12" width="6.140625" style="12" customWidth="1"/>
    <col min="13" max="13" width="12.85546875" style="12" bestFit="1" customWidth="1"/>
    <col min="14" max="14" width="4.42578125" style="12" customWidth="1"/>
    <col min="15" max="17" width="24.85546875" style="12" customWidth="1"/>
    <col min="18" max="16384" width="11.42578125" style="12"/>
  </cols>
  <sheetData>
    <row r="1" spans="2:17" ht="18" x14ac:dyDescent="0.25">
      <c r="B1" s="172" t="s">
        <v>1250</v>
      </c>
      <c r="F1" s="15" t="s">
        <v>0</v>
      </c>
      <c r="G1" s="77"/>
      <c r="H1" s="77"/>
      <c r="I1" s="16"/>
      <c r="J1" s="16"/>
      <c r="K1" s="15"/>
      <c r="L1" s="16"/>
      <c r="M1" s="16"/>
      <c r="N1" s="17"/>
      <c r="O1" s="17"/>
      <c r="P1" s="17"/>
      <c r="Q1" s="17"/>
    </row>
    <row r="2" spans="2:17" ht="15" x14ac:dyDescent="0.25">
      <c r="B2" s="173"/>
      <c r="F2" s="18" t="s">
        <v>35</v>
      </c>
      <c r="G2" s="77"/>
      <c r="H2" s="77"/>
      <c r="I2" s="16"/>
      <c r="J2" s="16"/>
      <c r="K2" s="18"/>
      <c r="L2" s="16"/>
      <c r="M2" s="16"/>
      <c r="N2" s="19"/>
      <c r="O2" s="19"/>
      <c r="P2" s="19"/>
      <c r="Q2" s="19"/>
    </row>
    <row r="3" spans="2:17" x14ac:dyDescent="0.2">
      <c r="F3" s="48" t="str">
        <f>PRESIDENCIA!F3</f>
        <v xml:space="preserve"> QUINCENAL</v>
      </c>
      <c r="G3" s="77"/>
      <c r="H3" s="77"/>
      <c r="I3" s="16"/>
      <c r="J3" s="16"/>
      <c r="K3" s="49"/>
      <c r="L3" s="16"/>
      <c r="M3" s="16"/>
    </row>
    <row r="4" spans="2:17" ht="13.5" thickBot="1" x14ac:dyDescent="0.25">
      <c r="F4" s="48"/>
      <c r="G4" s="77"/>
      <c r="H4" s="77"/>
      <c r="I4" s="16"/>
      <c r="J4" s="16"/>
      <c r="K4" s="49"/>
      <c r="L4" s="16"/>
      <c r="M4" s="16"/>
    </row>
    <row r="5" spans="2:17" ht="13.5" thickBot="1" x14ac:dyDescent="0.25"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1" t="s">
        <v>26</v>
      </c>
      <c r="H5" s="51"/>
      <c r="I5" s="21" t="s">
        <v>2</v>
      </c>
      <c r="J5" s="21" t="s">
        <v>26</v>
      </c>
      <c r="K5" s="51" t="s">
        <v>31</v>
      </c>
      <c r="L5" s="21" t="s">
        <v>22</v>
      </c>
      <c r="M5" s="21" t="s">
        <v>3</v>
      </c>
      <c r="N5" s="153" t="s">
        <v>4</v>
      </c>
      <c r="O5" s="155" t="s">
        <v>491</v>
      </c>
      <c r="P5" s="156" t="s">
        <v>540</v>
      </c>
      <c r="Q5" s="154" t="s">
        <v>541</v>
      </c>
    </row>
    <row r="6" spans="2:17" x14ac:dyDescent="0.2">
      <c r="B6" s="13"/>
      <c r="C6" s="14"/>
      <c r="F6" s="6"/>
      <c r="G6" s="6"/>
      <c r="H6" s="6"/>
      <c r="I6" s="6"/>
      <c r="J6" s="6"/>
      <c r="K6" s="6"/>
      <c r="M6" s="6"/>
      <c r="P6" s="53"/>
      <c r="Q6" s="53"/>
    </row>
    <row r="7" spans="2:17" ht="24.95" customHeight="1" x14ac:dyDescent="0.2">
      <c r="B7" s="97" t="s">
        <v>979</v>
      </c>
      <c r="C7" s="58" t="s">
        <v>288</v>
      </c>
      <c r="D7" s="93"/>
      <c r="E7" s="118" t="s">
        <v>10</v>
      </c>
      <c r="F7" s="77">
        <v>30312.959999999999</v>
      </c>
      <c r="G7" s="77">
        <v>5105.49</v>
      </c>
      <c r="H7" s="77"/>
      <c r="I7" s="77">
        <f t="shared" ref="I7:I21" si="0">F7/2</f>
        <v>15156.48</v>
      </c>
      <c r="J7" s="77">
        <f t="shared" ref="J7:J21" si="1">G7/2</f>
        <v>2552.7449999999999</v>
      </c>
      <c r="K7" s="77">
        <f t="shared" ref="K7" si="2">H7/2</f>
        <v>0</v>
      </c>
      <c r="L7" s="77"/>
      <c r="M7" s="77">
        <f t="shared" ref="M7:M8" si="3">I7-J7+K7-L7</f>
        <v>12603.735000000001</v>
      </c>
      <c r="N7" s="11"/>
      <c r="O7" s="139">
        <v>43374</v>
      </c>
      <c r="P7" s="12" t="s">
        <v>1315</v>
      </c>
      <c r="Q7" s="12" t="s">
        <v>1316</v>
      </c>
    </row>
    <row r="8" spans="2:17" ht="24.95" customHeight="1" x14ac:dyDescent="0.2">
      <c r="B8" s="97" t="s">
        <v>980</v>
      </c>
      <c r="C8" s="58" t="s">
        <v>496</v>
      </c>
      <c r="D8" s="93"/>
      <c r="E8" s="118" t="s">
        <v>350</v>
      </c>
      <c r="F8" s="77">
        <v>4157.72</v>
      </c>
      <c r="G8" s="77"/>
      <c r="H8" s="77">
        <v>145.24</v>
      </c>
      <c r="I8" s="77">
        <f t="shared" si="0"/>
        <v>2078.86</v>
      </c>
      <c r="J8" s="77">
        <f t="shared" si="1"/>
        <v>0</v>
      </c>
      <c r="K8" s="77">
        <f t="shared" ref="K8:K21" si="4">H8/2</f>
        <v>72.62</v>
      </c>
      <c r="L8" s="77"/>
      <c r="M8" s="77">
        <f t="shared" si="3"/>
        <v>2151.48</v>
      </c>
      <c r="N8" s="11"/>
      <c r="O8" s="139">
        <v>44485</v>
      </c>
      <c r="P8" s="137"/>
      <c r="Q8" s="137"/>
    </row>
    <row r="9" spans="2:17" ht="28.5" customHeight="1" x14ac:dyDescent="0.2">
      <c r="B9" s="97" t="s">
        <v>981</v>
      </c>
      <c r="C9" s="58" t="s">
        <v>208</v>
      </c>
      <c r="D9" s="58"/>
      <c r="E9" s="114" t="s">
        <v>323</v>
      </c>
      <c r="F9" s="77">
        <v>8895.58</v>
      </c>
      <c r="G9" s="77">
        <v>693.86</v>
      </c>
      <c r="H9" s="77"/>
      <c r="I9" s="77">
        <f t="shared" si="0"/>
        <v>4447.79</v>
      </c>
      <c r="J9" s="77">
        <f t="shared" si="1"/>
        <v>346.93</v>
      </c>
      <c r="K9" s="77">
        <f t="shared" si="4"/>
        <v>0</v>
      </c>
      <c r="L9" s="77"/>
      <c r="M9" s="77">
        <f>I9-J9+K9-L9</f>
        <v>4100.8599999999997</v>
      </c>
      <c r="N9" s="11"/>
      <c r="O9" s="139">
        <v>43374</v>
      </c>
      <c r="P9" s="137" t="s">
        <v>1317</v>
      </c>
      <c r="Q9" s="137" t="s">
        <v>1318</v>
      </c>
    </row>
    <row r="10" spans="2:17" ht="28.5" customHeight="1" x14ac:dyDescent="0.2">
      <c r="B10" s="97" t="s">
        <v>982</v>
      </c>
      <c r="C10" s="135" t="s">
        <v>476</v>
      </c>
      <c r="D10" s="58"/>
      <c r="E10" s="114" t="s">
        <v>96</v>
      </c>
      <c r="F10" s="77">
        <v>8895.58</v>
      </c>
      <c r="G10" s="77">
        <v>693.86</v>
      </c>
      <c r="H10" s="77"/>
      <c r="I10" s="77">
        <f t="shared" si="0"/>
        <v>4447.79</v>
      </c>
      <c r="J10" s="77">
        <f t="shared" si="1"/>
        <v>346.93</v>
      </c>
      <c r="K10" s="77">
        <f t="shared" si="4"/>
        <v>0</v>
      </c>
      <c r="L10" s="77"/>
      <c r="M10" s="77">
        <f t="shared" ref="M10" si="5">I10-J10+K10-L10</f>
        <v>4100.8599999999997</v>
      </c>
      <c r="N10" s="11"/>
      <c r="O10" s="140">
        <v>43480</v>
      </c>
      <c r="P10" s="137"/>
      <c r="Q10" s="137" t="s">
        <v>1319</v>
      </c>
    </row>
    <row r="11" spans="2:17" ht="28.5" customHeight="1" x14ac:dyDescent="0.2">
      <c r="B11" s="97" t="s">
        <v>983</v>
      </c>
      <c r="C11" s="58" t="s">
        <v>249</v>
      </c>
      <c r="D11" s="116"/>
      <c r="E11" s="113" t="s">
        <v>311</v>
      </c>
      <c r="F11" s="77">
        <v>7735.75</v>
      </c>
      <c r="G11" s="77">
        <v>567.66999999999996</v>
      </c>
      <c r="H11" s="77"/>
      <c r="I11" s="77">
        <f t="shared" si="0"/>
        <v>3867.875</v>
      </c>
      <c r="J11" s="77">
        <f t="shared" si="1"/>
        <v>283.83499999999998</v>
      </c>
      <c r="K11" s="77">
        <f t="shared" si="4"/>
        <v>0</v>
      </c>
      <c r="L11" s="77"/>
      <c r="M11" s="77">
        <f>I11-J11+K11-L11</f>
        <v>3584.04</v>
      </c>
      <c r="N11" s="11"/>
      <c r="O11" s="106">
        <v>39919</v>
      </c>
      <c r="P11" s="138" t="s">
        <v>1320</v>
      </c>
      <c r="Q11" s="138" t="s">
        <v>1321</v>
      </c>
    </row>
    <row r="12" spans="2:17" ht="28.5" customHeight="1" x14ac:dyDescent="0.2">
      <c r="B12" s="97" t="s">
        <v>984</v>
      </c>
      <c r="C12" s="58" t="s">
        <v>209</v>
      </c>
      <c r="E12" s="114" t="s">
        <v>466</v>
      </c>
      <c r="F12" s="58">
        <v>8895.58</v>
      </c>
      <c r="G12" s="58">
        <v>693.86</v>
      </c>
      <c r="H12" s="77"/>
      <c r="I12" s="77">
        <f t="shared" si="0"/>
        <v>4447.79</v>
      </c>
      <c r="J12" s="77">
        <f t="shared" si="1"/>
        <v>346.93</v>
      </c>
      <c r="K12" s="77">
        <f t="shared" si="4"/>
        <v>0</v>
      </c>
      <c r="L12" s="77"/>
      <c r="M12" s="77">
        <f>I12-J12+K12-L12</f>
        <v>4100.8599999999997</v>
      </c>
      <c r="N12" s="11"/>
      <c r="O12" s="139">
        <v>43374</v>
      </c>
      <c r="P12" s="106" t="s">
        <v>1322</v>
      </c>
      <c r="Q12" s="106" t="s">
        <v>1323</v>
      </c>
    </row>
    <row r="13" spans="2:17" ht="24.75" customHeight="1" x14ac:dyDescent="0.2">
      <c r="B13" s="97" t="s">
        <v>985</v>
      </c>
      <c r="C13" s="58" t="s">
        <v>134</v>
      </c>
      <c r="D13" s="116"/>
      <c r="E13" s="114" t="s">
        <v>311</v>
      </c>
      <c r="F13" s="77">
        <v>7735.75</v>
      </c>
      <c r="G13" s="77">
        <v>567.66999999999996</v>
      </c>
      <c r="H13" s="77"/>
      <c r="I13" s="77">
        <f t="shared" si="0"/>
        <v>3867.875</v>
      </c>
      <c r="J13" s="77">
        <f t="shared" si="1"/>
        <v>283.83499999999998</v>
      </c>
      <c r="K13" s="77">
        <f t="shared" si="4"/>
        <v>0</v>
      </c>
      <c r="L13" s="6"/>
      <c r="M13" s="6">
        <f t="shared" ref="M13" si="6">I13-J13+K13-L13</f>
        <v>3584.04</v>
      </c>
      <c r="N13" s="11"/>
      <c r="O13" s="106">
        <v>43374</v>
      </c>
      <c r="P13" s="137" t="s">
        <v>1324</v>
      </c>
      <c r="Q13" s="137" t="s">
        <v>1325</v>
      </c>
    </row>
    <row r="14" spans="2:17" ht="24.95" customHeight="1" x14ac:dyDescent="0.2">
      <c r="B14" s="97" t="s">
        <v>986</v>
      </c>
      <c r="C14" s="58" t="s">
        <v>137</v>
      </c>
      <c r="D14" s="93"/>
      <c r="E14" s="114" t="s">
        <v>50</v>
      </c>
      <c r="F14" s="77">
        <v>9159.6299999999992</v>
      </c>
      <c r="G14" s="77">
        <v>722.59</v>
      </c>
      <c r="H14" s="77"/>
      <c r="I14" s="77">
        <f t="shared" si="0"/>
        <v>4579.8149999999996</v>
      </c>
      <c r="J14" s="77">
        <f t="shared" si="1"/>
        <v>361.29500000000002</v>
      </c>
      <c r="K14" s="77">
        <f t="shared" si="4"/>
        <v>0</v>
      </c>
      <c r="L14" s="77"/>
      <c r="M14" s="77">
        <f>I14-J14+K14-L14</f>
        <v>4218.5199999999995</v>
      </c>
      <c r="N14" s="11"/>
      <c r="O14" s="106">
        <v>38047</v>
      </c>
      <c r="P14" s="106" t="s">
        <v>1326</v>
      </c>
      <c r="Q14" s="106" t="s">
        <v>1327</v>
      </c>
    </row>
    <row r="15" spans="2:17" ht="24.95" customHeight="1" x14ac:dyDescent="0.2">
      <c r="B15" s="97" t="s">
        <v>987</v>
      </c>
      <c r="C15" s="58" t="s">
        <v>477</v>
      </c>
      <c r="D15" s="93"/>
      <c r="E15" s="114" t="s">
        <v>96</v>
      </c>
      <c r="F15" s="77">
        <v>8895.58</v>
      </c>
      <c r="G15" s="77">
        <v>693.86</v>
      </c>
      <c r="H15" s="77"/>
      <c r="I15" s="77">
        <f t="shared" si="0"/>
        <v>4447.79</v>
      </c>
      <c r="J15" s="77">
        <f t="shared" si="1"/>
        <v>346.93</v>
      </c>
      <c r="K15" s="77">
        <f t="shared" si="4"/>
        <v>0</v>
      </c>
      <c r="L15" s="77"/>
      <c r="M15" s="77">
        <f>I15-J15+K15-L15</f>
        <v>4100.8599999999997</v>
      </c>
      <c r="N15" s="11"/>
      <c r="O15" s="140">
        <v>43480</v>
      </c>
      <c r="P15" s="106"/>
      <c r="Q15" s="106"/>
    </row>
    <row r="16" spans="2:17" ht="24.95" customHeight="1" x14ac:dyDescent="0.2">
      <c r="B16" s="97" t="s">
        <v>988</v>
      </c>
      <c r="C16" s="58" t="s">
        <v>483</v>
      </c>
      <c r="D16" s="93"/>
      <c r="E16" s="114" t="s">
        <v>493</v>
      </c>
      <c r="F16" s="77">
        <v>1749</v>
      </c>
      <c r="G16" s="77"/>
      <c r="H16" s="77">
        <v>323.95999999999998</v>
      </c>
      <c r="I16" s="77">
        <f t="shared" si="0"/>
        <v>874.5</v>
      </c>
      <c r="J16" s="77">
        <f t="shared" si="1"/>
        <v>0</v>
      </c>
      <c r="K16" s="77">
        <f t="shared" si="4"/>
        <v>161.97999999999999</v>
      </c>
      <c r="L16" s="77"/>
      <c r="M16" s="77">
        <f t="shared" ref="M16" si="7">I16-J16+K16-L16</f>
        <v>1036.48</v>
      </c>
      <c r="N16" s="11"/>
      <c r="O16" s="140"/>
      <c r="P16" s="138"/>
      <c r="Q16" s="138"/>
    </row>
    <row r="17" spans="2:17" ht="24.95" customHeight="1" x14ac:dyDescent="0.2">
      <c r="B17" s="97" t="s">
        <v>989</v>
      </c>
      <c r="C17" s="12" t="s">
        <v>467</v>
      </c>
      <c r="E17" s="108" t="s">
        <v>468</v>
      </c>
      <c r="F17" s="6">
        <v>5050.2</v>
      </c>
      <c r="G17" s="6"/>
      <c r="H17" s="6">
        <v>30.53</v>
      </c>
      <c r="I17" s="77">
        <f t="shared" si="0"/>
        <v>2525.1</v>
      </c>
      <c r="J17" s="77">
        <f t="shared" si="1"/>
        <v>0</v>
      </c>
      <c r="K17" s="77">
        <f t="shared" si="4"/>
        <v>15.265000000000001</v>
      </c>
      <c r="L17" s="77"/>
      <c r="M17" s="77">
        <f>I17-J17+K17-L17</f>
        <v>2540.3649999999998</v>
      </c>
      <c r="N17" s="11"/>
      <c r="O17" s="140">
        <v>44212</v>
      </c>
      <c r="P17" s="137"/>
      <c r="Q17" s="137"/>
    </row>
    <row r="18" spans="2:17" x14ac:dyDescent="0.2">
      <c r="B18" s="97" t="s">
        <v>990</v>
      </c>
      <c r="C18" s="58" t="s">
        <v>351</v>
      </c>
      <c r="D18" s="58"/>
      <c r="E18" s="117" t="s">
        <v>97</v>
      </c>
      <c r="F18" s="77">
        <v>5780.94</v>
      </c>
      <c r="G18" s="77">
        <v>60.34</v>
      </c>
      <c r="H18" s="77"/>
      <c r="I18" s="77">
        <f t="shared" si="0"/>
        <v>2890.47</v>
      </c>
      <c r="J18" s="77">
        <f t="shared" si="1"/>
        <v>30.17</v>
      </c>
      <c r="K18" s="77">
        <f t="shared" si="4"/>
        <v>0</v>
      </c>
      <c r="L18" s="77"/>
      <c r="M18" s="77">
        <f>I18-J18+K18-L18</f>
        <v>2860.2999999999997</v>
      </c>
      <c r="N18" s="11"/>
      <c r="O18" s="140">
        <v>44207</v>
      </c>
      <c r="P18" s="138" t="s">
        <v>1330</v>
      </c>
      <c r="Q18" s="138"/>
    </row>
    <row r="19" spans="2:17" s="58" customFormat="1" ht="25.5" x14ac:dyDescent="0.2">
      <c r="B19" s="97" t="s">
        <v>991</v>
      </c>
      <c r="C19" s="58" t="s">
        <v>349</v>
      </c>
      <c r="E19" s="114" t="s">
        <v>350</v>
      </c>
      <c r="F19" s="77">
        <v>6879</v>
      </c>
      <c r="G19" s="77">
        <v>220.92</v>
      </c>
      <c r="H19" s="77"/>
      <c r="I19" s="77">
        <f t="shared" si="0"/>
        <v>3439.5</v>
      </c>
      <c r="J19" s="77">
        <f t="shared" si="1"/>
        <v>110.46</v>
      </c>
      <c r="K19" s="77">
        <f t="shared" si="4"/>
        <v>0</v>
      </c>
      <c r="L19" s="77"/>
      <c r="M19" s="77">
        <f>I19-J19+K19-L19</f>
        <v>3329.04</v>
      </c>
      <c r="N19" s="11"/>
      <c r="O19" s="140">
        <v>43709</v>
      </c>
      <c r="P19" s="138"/>
      <c r="Q19" s="138"/>
    </row>
    <row r="20" spans="2:17" s="58" customFormat="1" ht="25.5" x14ac:dyDescent="0.2">
      <c r="B20" s="97" t="s">
        <v>992</v>
      </c>
      <c r="C20" s="58" t="s">
        <v>488</v>
      </c>
      <c r="E20" s="114" t="s">
        <v>489</v>
      </c>
      <c r="F20" s="77">
        <v>6879</v>
      </c>
      <c r="G20" s="77">
        <v>220.92</v>
      </c>
      <c r="H20" s="77"/>
      <c r="I20" s="77">
        <f t="shared" si="0"/>
        <v>3439.5</v>
      </c>
      <c r="J20" s="77">
        <f t="shared" si="1"/>
        <v>110.46</v>
      </c>
      <c r="K20" s="77">
        <f t="shared" si="4"/>
        <v>0</v>
      </c>
      <c r="L20" s="77"/>
      <c r="M20" s="77">
        <f>I20-J20+K20-L20</f>
        <v>3329.04</v>
      </c>
      <c r="N20" s="11"/>
      <c r="O20" s="140">
        <v>44485</v>
      </c>
      <c r="P20" s="138"/>
      <c r="Q20" s="138"/>
    </row>
    <row r="21" spans="2:17" ht="52.5" customHeight="1" x14ac:dyDescent="0.2">
      <c r="B21" s="97" t="s">
        <v>993</v>
      </c>
      <c r="C21" s="58" t="s">
        <v>150</v>
      </c>
      <c r="D21" s="93"/>
      <c r="E21" s="119" t="s">
        <v>314</v>
      </c>
      <c r="F21" s="77">
        <v>10111.709999999999</v>
      </c>
      <c r="G21" s="77">
        <v>851.63</v>
      </c>
      <c r="H21" s="77"/>
      <c r="I21" s="77">
        <f t="shared" si="0"/>
        <v>5055.8549999999996</v>
      </c>
      <c r="J21" s="77">
        <f t="shared" si="1"/>
        <v>425.815</v>
      </c>
      <c r="K21" s="77">
        <f t="shared" si="4"/>
        <v>0</v>
      </c>
      <c r="L21" s="77"/>
      <c r="M21" s="77">
        <f>I21-J21+K21-L21</f>
        <v>4630.04</v>
      </c>
      <c r="N21" s="11"/>
      <c r="O21" s="106">
        <v>43388</v>
      </c>
      <c r="P21" s="138" t="s">
        <v>1331</v>
      </c>
      <c r="Q21" s="138" t="s">
        <v>1332</v>
      </c>
    </row>
    <row r="22" spans="2:17" ht="21.75" customHeight="1" x14ac:dyDescent="0.2">
      <c r="B22" s="163" t="s">
        <v>994</v>
      </c>
      <c r="C22" s="135" t="s">
        <v>1335</v>
      </c>
      <c r="D22" s="58"/>
      <c r="E22" s="114" t="s">
        <v>1336</v>
      </c>
      <c r="F22" s="77">
        <v>6879</v>
      </c>
      <c r="G22" s="77">
        <v>220.92</v>
      </c>
      <c r="H22" s="77"/>
      <c r="I22" s="77">
        <f t="shared" ref="I22:K24" si="8">F22/2</f>
        <v>3439.5</v>
      </c>
      <c r="J22" s="77">
        <f t="shared" si="8"/>
        <v>110.46</v>
      </c>
      <c r="K22" s="77">
        <f t="shared" si="8"/>
        <v>0</v>
      </c>
      <c r="L22" s="77"/>
      <c r="M22" s="77">
        <f t="shared" ref="M22:M24" si="9">I22-J22+K22-L22</f>
        <v>3329.04</v>
      </c>
      <c r="N22" s="11"/>
      <c r="O22" s="137">
        <v>44531</v>
      </c>
      <c r="P22" s="138"/>
      <c r="Q22" s="138"/>
    </row>
    <row r="23" spans="2:17" ht="21.75" customHeight="1" x14ac:dyDescent="0.2">
      <c r="B23" s="163" t="s">
        <v>1341</v>
      </c>
      <c r="C23" s="58" t="s">
        <v>1337</v>
      </c>
      <c r="D23" s="116"/>
      <c r="E23" s="113" t="s">
        <v>1338</v>
      </c>
      <c r="F23" s="77">
        <v>6879</v>
      </c>
      <c r="G23" s="77">
        <v>220.92</v>
      </c>
      <c r="H23" s="77"/>
      <c r="I23" s="77">
        <f t="shared" si="8"/>
        <v>3439.5</v>
      </c>
      <c r="J23" s="77">
        <f t="shared" si="8"/>
        <v>110.46</v>
      </c>
      <c r="K23" s="77">
        <f t="shared" si="8"/>
        <v>0</v>
      </c>
      <c r="L23" s="77"/>
      <c r="M23" s="77">
        <f t="shared" si="9"/>
        <v>3329.04</v>
      </c>
      <c r="N23" s="11"/>
      <c r="O23" s="137">
        <v>44531</v>
      </c>
      <c r="P23" s="138"/>
      <c r="Q23" s="138"/>
    </row>
    <row r="24" spans="2:17" ht="21.75" customHeight="1" x14ac:dyDescent="0.2">
      <c r="B24" s="163" t="s">
        <v>1342</v>
      </c>
      <c r="C24" s="58" t="s">
        <v>1339</v>
      </c>
      <c r="E24" s="114" t="s">
        <v>1340</v>
      </c>
      <c r="F24" s="77">
        <v>6879</v>
      </c>
      <c r="G24" s="77">
        <v>220.92</v>
      </c>
      <c r="H24" s="77"/>
      <c r="I24" s="77">
        <f t="shared" si="8"/>
        <v>3439.5</v>
      </c>
      <c r="J24" s="77">
        <f t="shared" si="8"/>
        <v>110.46</v>
      </c>
      <c r="K24" s="77">
        <f t="shared" si="8"/>
        <v>0</v>
      </c>
      <c r="L24" s="77"/>
      <c r="M24" s="77">
        <f t="shared" si="9"/>
        <v>3329.04</v>
      </c>
      <c r="N24" s="11"/>
      <c r="O24" s="137">
        <v>44531</v>
      </c>
      <c r="P24" s="138"/>
      <c r="Q24" s="138"/>
    </row>
    <row r="25" spans="2:17" ht="21.95" customHeight="1" x14ac:dyDescent="0.2">
      <c r="E25" s="29" t="s">
        <v>5</v>
      </c>
      <c r="F25" s="30">
        <f>SUM(F7:F21)</f>
        <v>131133.98000000001</v>
      </c>
      <c r="G25" s="30">
        <f>SUM(G7:G21)</f>
        <v>11092.669999999998</v>
      </c>
      <c r="H25" s="30"/>
      <c r="I25" s="30">
        <f>SUM(I7:I24)</f>
        <v>75885.490000000005</v>
      </c>
      <c r="J25" s="30">
        <f>SUM(J7:J24)</f>
        <v>5877.7149999999992</v>
      </c>
      <c r="K25" s="30">
        <f>SUM(K7:K24)</f>
        <v>249.86500000000001</v>
      </c>
      <c r="L25" s="30">
        <f>SUM(L7:L24)</f>
        <v>0</v>
      </c>
      <c r="M25" s="30">
        <f>SUM(M7:M24)</f>
        <v>70257.64</v>
      </c>
      <c r="P25" s="106"/>
      <c r="Q25" s="106"/>
    </row>
    <row r="26" spans="2:17" ht="21.95" customHeight="1" x14ac:dyDescent="0.2">
      <c r="B26" s="13"/>
      <c r="C26" s="10"/>
      <c r="D26" s="10"/>
      <c r="E26" s="13"/>
      <c r="F26" s="6"/>
      <c r="K26" s="6"/>
    </row>
    <row r="27" spans="2:17" x14ac:dyDescent="0.2">
      <c r="B27" s="13"/>
      <c r="C27" s="10"/>
      <c r="D27" s="10"/>
      <c r="E27" s="13"/>
      <c r="F27" s="6"/>
      <c r="K27" s="6"/>
    </row>
    <row r="28" spans="2:17" x14ac:dyDescent="0.2">
      <c r="B28" s="13"/>
      <c r="C28" s="10"/>
      <c r="D28" s="10"/>
      <c r="E28" s="13"/>
      <c r="F28" s="6"/>
      <c r="K28" s="6"/>
    </row>
    <row r="29" spans="2:17" x14ac:dyDescent="0.2">
      <c r="B29" s="14"/>
      <c r="C29" s="10"/>
      <c r="D29" s="24"/>
      <c r="E29" s="6"/>
      <c r="F29" s="6"/>
      <c r="G29" s="6"/>
      <c r="H29" s="6"/>
      <c r="I29" s="6"/>
      <c r="J29" s="6"/>
      <c r="K29" s="6"/>
      <c r="L29" s="6"/>
    </row>
    <row r="30" spans="2:17" x14ac:dyDescent="0.2">
      <c r="B30" s="14"/>
      <c r="C30" s="10"/>
      <c r="D30" s="24"/>
      <c r="E30" s="6"/>
      <c r="F30" s="6"/>
      <c r="G30" s="6"/>
      <c r="H30" s="6"/>
      <c r="I30" s="6"/>
      <c r="J30" s="6"/>
      <c r="K30" s="6"/>
      <c r="L30" s="6"/>
    </row>
    <row r="31" spans="2:17" x14ac:dyDescent="0.2">
      <c r="B31" s="13"/>
      <c r="C31" s="10"/>
      <c r="D31" s="10"/>
      <c r="E31" s="13"/>
      <c r="F31" s="6"/>
      <c r="K31" s="6"/>
    </row>
    <row r="32" spans="2:17" x14ac:dyDescent="0.2">
      <c r="B32" s="13"/>
      <c r="C32" s="10"/>
      <c r="D32" s="10"/>
      <c r="E32" s="13"/>
      <c r="F32" s="6"/>
      <c r="K32" s="6"/>
    </row>
    <row r="33" spans="2:11" x14ac:dyDescent="0.2">
      <c r="B33" s="13"/>
      <c r="C33" s="10"/>
      <c r="D33" s="10"/>
      <c r="E33" s="13"/>
      <c r="F33" s="6"/>
      <c r="K33" s="6"/>
    </row>
    <row r="34" spans="2:11" x14ac:dyDescent="0.2">
      <c r="B34" s="13"/>
      <c r="C34" s="10"/>
      <c r="D34" s="10"/>
      <c r="E34" s="13"/>
      <c r="F34" s="6"/>
      <c r="K34" s="6"/>
    </row>
    <row r="35" spans="2:11" x14ac:dyDescent="0.2">
      <c r="B35" s="13"/>
      <c r="C35" s="10"/>
      <c r="D35" s="10"/>
      <c r="E35" s="13"/>
      <c r="F35" s="6"/>
      <c r="K35" s="6"/>
    </row>
    <row r="36" spans="2:11" x14ac:dyDescent="0.2">
      <c r="B36" s="13"/>
      <c r="C36" s="10"/>
      <c r="D36" s="10"/>
      <c r="E36" s="13"/>
      <c r="F36" s="6"/>
      <c r="K36" s="6"/>
    </row>
    <row r="37" spans="2:11" x14ac:dyDescent="0.2">
      <c r="B37" s="13"/>
      <c r="C37" s="10"/>
      <c r="D37" s="10"/>
      <c r="E37" s="13"/>
      <c r="F37" s="6"/>
      <c r="K37" s="6"/>
    </row>
    <row r="39" spans="2:11" ht="18" x14ac:dyDescent="0.25">
      <c r="C39" s="56"/>
    </row>
  </sheetData>
  <sortState ref="B9:O22">
    <sortCondition ref="C9:C22"/>
  </sortState>
  <mergeCells count="1">
    <mergeCell ref="B1:B2"/>
  </mergeCells>
  <pageMargins left="0.11811023622047245" right="0.23622047244094491" top="0.9055118110236221" bottom="0.98425196850393704" header="0" footer="0"/>
  <pageSetup scale="6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3"/>
    <pageSetUpPr fitToPage="1"/>
  </sheetPr>
  <dimension ref="A1:Q18"/>
  <sheetViews>
    <sheetView zoomScale="80" zoomScaleNormal="80" workbookViewId="0">
      <selection activeCell="I15" sqref="I15"/>
    </sheetView>
  </sheetViews>
  <sheetFormatPr baseColWidth="10" defaultColWidth="11.42578125" defaultRowHeight="12.75" x14ac:dyDescent="0.2"/>
  <cols>
    <col min="1" max="1" width="1.5703125" customWidth="1"/>
    <col min="2" max="2" width="15.28515625" style="12" bestFit="1" customWidth="1"/>
    <col min="3" max="3" width="34.28515625" style="12" customWidth="1"/>
    <col min="4" max="4" width="1.42578125" style="12" customWidth="1"/>
    <col min="5" max="5" width="16.140625" style="12" customWidth="1"/>
    <col min="6" max="6" width="1.85546875" style="58" customWidth="1"/>
    <col min="7" max="7" width="1.42578125" style="58" customWidth="1"/>
    <col min="8" max="8" width="1.42578125" style="12" customWidth="1"/>
    <col min="9" max="9" width="11" style="12" customWidth="1"/>
    <col min="10" max="12" width="9.85546875" style="12" customWidth="1"/>
    <col min="13" max="13" width="11.85546875" style="12" customWidth="1"/>
    <col min="14" max="14" width="4.5703125" style="12" customWidth="1"/>
    <col min="15" max="17" width="23.85546875" style="12" customWidth="1"/>
    <col min="18" max="16384" width="11.42578125" style="12"/>
  </cols>
  <sheetData>
    <row r="1" spans="1:17" ht="18" x14ac:dyDescent="0.25">
      <c r="A1" s="12"/>
      <c r="B1" s="172" t="s">
        <v>1251</v>
      </c>
      <c r="F1" s="15" t="s">
        <v>0</v>
      </c>
      <c r="G1" s="77"/>
      <c r="H1" s="16"/>
      <c r="I1" s="16"/>
      <c r="J1" s="16"/>
      <c r="K1" s="16"/>
      <c r="L1" s="16"/>
      <c r="M1" s="16"/>
      <c r="N1" s="17"/>
      <c r="O1" s="17"/>
      <c r="P1" s="17"/>
      <c r="Q1" s="17"/>
    </row>
    <row r="2" spans="1:17" ht="15" x14ac:dyDescent="0.25">
      <c r="A2" s="12"/>
      <c r="B2" s="173"/>
      <c r="F2" s="18" t="s">
        <v>55</v>
      </c>
      <c r="G2" s="77"/>
      <c r="H2" s="16"/>
      <c r="I2" s="16"/>
      <c r="J2" s="16"/>
      <c r="K2" s="16"/>
      <c r="L2" s="16"/>
      <c r="M2" s="16"/>
      <c r="N2" s="19"/>
      <c r="O2" s="19"/>
      <c r="P2" s="19"/>
      <c r="Q2" s="19"/>
    </row>
    <row r="3" spans="1:17" x14ac:dyDescent="0.2">
      <c r="A3" s="12"/>
      <c r="F3" s="19" t="str">
        <f>PRESIDENCIA!F3</f>
        <v xml:space="preserve"> QUINCENAL</v>
      </c>
      <c r="G3" s="77"/>
      <c r="H3" s="16"/>
      <c r="I3" s="16"/>
      <c r="J3" s="16"/>
      <c r="K3" s="16"/>
      <c r="L3" s="16"/>
      <c r="M3" s="16"/>
    </row>
    <row r="4" spans="1:17" x14ac:dyDescent="0.2">
      <c r="A4" s="12"/>
      <c r="F4" s="48"/>
      <c r="G4" s="77"/>
      <c r="H4" s="16"/>
      <c r="I4" s="16"/>
      <c r="J4" s="16"/>
      <c r="K4" s="16"/>
      <c r="L4" s="16"/>
      <c r="M4" s="16"/>
    </row>
    <row r="5" spans="1:17" x14ac:dyDescent="0.2">
      <c r="A5" s="12"/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1" t="s">
        <v>26</v>
      </c>
      <c r="H5" s="50" t="s">
        <v>31</v>
      </c>
      <c r="I5" s="21" t="s">
        <v>2</v>
      </c>
      <c r="J5" s="21" t="s">
        <v>26</v>
      </c>
      <c r="K5" s="51" t="s">
        <v>31</v>
      </c>
      <c r="L5" s="23" t="s">
        <v>22</v>
      </c>
      <c r="M5" s="21" t="s">
        <v>3</v>
      </c>
      <c r="N5" s="20" t="s">
        <v>4</v>
      </c>
      <c r="O5" s="21" t="s">
        <v>491</v>
      </c>
      <c r="P5" s="21" t="s">
        <v>540</v>
      </c>
      <c r="Q5" s="21" t="s">
        <v>541</v>
      </c>
    </row>
    <row r="6" spans="1:17" ht="2.25" customHeight="1" x14ac:dyDescent="0.2">
      <c r="A6" s="12"/>
      <c r="H6" s="44"/>
    </row>
    <row r="7" spans="1:17" ht="24.95" customHeight="1" x14ac:dyDescent="0.2">
      <c r="A7" s="12"/>
      <c r="B7" s="12" t="s">
        <v>995</v>
      </c>
      <c r="C7" s="12" t="s">
        <v>352</v>
      </c>
      <c r="D7" s="24"/>
      <c r="E7" s="107" t="s">
        <v>8</v>
      </c>
      <c r="F7" s="6">
        <v>30312.959999999999</v>
      </c>
      <c r="G7" s="6">
        <v>5105.49</v>
      </c>
      <c r="H7" s="31"/>
      <c r="I7" s="6">
        <f t="shared" ref="I7:K7" si="0">+F7/2</f>
        <v>15156.48</v>
      </c>
      <c r="J7" s="6">
        <f t="shared" si="0"/>
        <v>2552.7449999999999</v>
      </c>
      <c r="K7" s="6">
        <f t="shared" si="0"/>
        <v>0</v>
      </c>
      <c r="L7" s="6"/>
      <c r="M7" s="6">
        <f t="shared" ref="M7" si="1">I7-J7+K7-L7</f>
        <v>12603.735000000001</v>
      </c>
      <c r="N7" s="11"/>
      <c r="O7" s="139">
        <v>44470</v>
      </c>
      <c r="P7" s="137" t="s">
        <v>889</v>
      </c>
      <c r="Q7" s="137" t="s">
        <v>890</v>
      </c>
    </row>
    <row r="8" spans="1:17" ht="24.95" customHeight="1" x14ac:dyDescent="0.2">
      <c r="A8" s="12"/>
      <c r="B8" s="80" t="s">
        <v>996</v>
      </c>
      <c r="C8" s="10" t="s">
        <v>141</v>
      </c>
      <c r="D8" s="24"/>
      <c r="E8" s="107" t="s">
        <v>54</v>
      </c>
      <c r="F8" s="6">
        <v>6879</v>
      </c>
      <c r="G8" s="6">
        <v>220.92</v>
      </c>
      <c r="H8" s="31"/>
      <c r="I8" s="6">
        <f t="shared" ref="I8:I15" si="2">+F8/2</f>
        <v>3439.5</v>
      </c>
      <c r="J8" s="6">
        <f t="shared" ref="J8:J15" si="3">+G8/2</f>
        <v>110.46</v>
      </c>
      <c r="K8" s="6">
        <f t="shared" ref="K8:K15" si="4">+H8/2</f>
        <v>0</v>
      </c>
      <c r="L8" s="6"/>
      <c r="M8" s="6">
        <f t="shared" ref="M8:M15" si="5">I8-J8+K8-L8</f>
        <v>3329.04</v>
      </c>
      <c r="N8" s="11"/>
      <c r="O8" s="139">
        <v>43374</v>
      </c>
      <c r="P8" s="137" t="s">
        <v>891</v>
      </c>
      <c r="Q8" s="137" t="s">
        <v>118</v>
      </c>
    </row>
    <row r="9" spans="1:17" ht="24.95" customHeight="1" x14ac:dyDescent="0.2">
      <c r="A9" s="12"/>
      <c r="B9" s="12" t="s">
        <v>997</v>
      </c>
      <c r="C9" s="14" t="s">
        <v>140</v>
      </c>
      <c r="D9" s="24"/>
      <c r="E9" s="114" t="s">
        <v>356</v>
      </c>
      <c r="F9" s="6">
        <v>8895.58</v>
      </c>
      <c r="G9" s="6">
        <v>693.86</v>
      </c>
      <c r="H9" s="31"/>
      <c r="I9" s="6">
        <f t="shared" si="2"/>
        <v>4447.79</v>
      </c>
      <c r="J9" s="6">
        <f t="shared" si="3"/>
        <v>346.93</v>
      </c>
      <c r="K9" s="6">
        <f t="shared" si="4"/>
        <v>0</v>
      </c>
      <c r="L9" s="6"/>
      <c r="M9" s="6">
        <f t="shared" si="5"/>
        <v>4100.8599999999997</v>
      </c>
      <c r="N9" s="11"/>
      <c r="O9" s="139">
        <v>43374</v>
      </c>
      <c r="P9" s="137" t="s">
        <v>892</v>
      </c>
      <c r="Q9" s="137" t="s">
        <v>297</v>
      </c>
    </row>
    <row r="10" spans="1:17" ht="24.95" customHeight="1" x14ac:dyDescent="0.2">
      <c r="A10" s="12"/>
      <c r="B10" s="80" t="s">
        <v>998</v>
      </c>
      <c r="C10" s="12" t="s">
        <v>353</v>
      </c>
      <c r="E10" s="121" t="s">
        <v>354</v>
      </c>
      <c r="F10" s="6">
        <v>3971</v>
      </c>
      <c r="H10" s="12">
        <v>157.19</v>
      </c>
      <c r="I10" s="6">
        <f t="shared" si="2"/>
        <v>1985.5</v>
      </c>
      <c r="J10" s="6">
        <f t="shared" si="3"/>
        <v>0</v>
      </c>
      <c r="K10" s="6">
        <f t="shared" si="4"/>
        <v>78.594999999999999</v>
      </c>
      <c r="M10" s="6">
        <f t="shared" si="5"/>
        <v>2064.0949999999998</v>
      </c>
      <c r="N10" s="11"/>
      <c r="O10" s="140">
        <v>43846</v>
      </c>
      <c r="P10" s="138" t="s">
        <v>893</v>
      </c>
      <c r="Q10" s="138" t="s">
        <v>894</v>
      </c>
    </row>
    <row r="11" spans="1:17" ht="24.95" customHeight="1" x14ac:dyDescent="0.2">
      <c r="A11" s="12"/>
      <c r="B11" s="12" t="s">
        <v>999</v>
      </c>
      <c r="C11" s="14" t="s">
        <v>290</v>
      </c>
      <c r="D11" s="24"/>
      <c r="E11" s="107" t="str">
        <f>E13</f>
        <v>DIRECCION JURIDICA</v>
      </c>
      <c r="F11" s="6">
        <v>12343.01</v>
      </c>
      <c r="G11" s="6">
        <v>1231.03</v>
      </c>
      <c r="H11" s="31"/>
      <c r="I11" s="6">
        <f t="shared" si="2"/>
        <v>6171.5050000000001</v>
      </c>
      <c r="J11" s="6">
        <f t="shared" si="3"/>
        <v>615.51499999999999</v>
      </c>
      <c r="K11" s="6">
        <f t="shared" si="4"/>
        <v>0</v>
      </c>
      <c r="L11" s="6"/>
      <c r="M11" s="6">
        <f t="shared" si="5"/>
        <v>5555.99</v>
      </c>
      <c r="N11" s="11"/>
      <c r="O11" s="139">
        <v>43374</v>
      </c>
      <c r="P11" s="137" t="s">
        <v>895</v>
      </c>
      <c r="Q11" s="137" t="s">
        <v>117</v>
      </c>
    </row>
    <row r="12" spans="1:17" ht="24.95" customHeight="1" x14ac:dyDescent="0.2">
      <c r="A12" s="12"/>
      <c r="B12" s="80" t="s">
        <v>1000</v>
      </c>
      <c r="C12" s="14" t="s">
        <v>291</v>
      </c>
      <c r="D12" s="24"/>
      <c r="E12" s="107" t="s">
        <v>357</v>
      </c>
      <c r="F12" s="6">
        <v>12343.01</v>
      </c>
      <c r="G12" s="6">
        <v>1231.03</v>
      </c>
      <c r="H12" s="31"/>
      <c r="I12" s="6">
        <f t="shared" si="2"/>
        <v>6171.5050000000001</v>
      </c>
      <c r="J12" s="6">
        <f t="shared" si="3"/>
        <v>615.51499999999999</v>
      </c>
      <c r="K12" s="6">
        <f t="shared" si="4"/>
        <v>0</v>
      </c>
      <c r="L12" s="6"/>
      <c r="M12" s="6">
        <f t="shared" si="5"/>
        <v>5555.99</v>
      </c>
      <c r="N12" s="11"/>
      <c r="O12" s="139">
        <v>43374</v>
      </c>
      <c r="P12" s="137" t="s">
        <v>896</v>
      </c>
      <c r="Q12" s="137" t="s">
        <v>298</v>
      </c>
    </row>
    <row r="13" spans="1:17" ht="24.95" customHeight="1" x14ac:dyDescent="0.2">
      <c r="A13" s="12"/>
      <c r="B13" s="12" t="s">
        <v>1001</v>
      </c>
      <c r="C13" s="14" t="s">
        <v>289</v>
      </c>
      <c r="D13" s="58"/>
      <c r="E13" s="114" t="s">
        <v>355</v>
      </c>
      <c r="F13" s="6">
        <v>13614.64</v>
      </c>
      <c r="G13" s="6">
        <v>1466.92</v>
      </c>
      <c r="H13" s="31"/>
      <c r="I13" s="6">
        <f t="shared" si="2"/>
        <v>6807.32</v>
      </c>
      <c r="J13" s="6">
        <f t="shared" si="3"/>
        <v>733.46</v>
      </c>
      <c r="K13" s="6">
        <f t="shared" si="4"/>
        <v>0</v>
      </c>
      <c r="L13" s="6"/>
      <c r="M13" s="6">
        <f t="shared" si="5"/>
        <v>6073.86</v>
      </c>
      <c r="N13" s="11"/>
      <c r="O13" s="139">
        <v>80994</v>
      </c>
      <c r="P13" s="139" t="s">
        <v>897</v>
      </c>
      <c r="Q13" s="139" t="s">
        <v>898</v>
      </c>
    </row>
    <row r="14" spans="1:17" x14ac:dyDescent="0.2">
      <c r="A14" s="12"/>
      <c r="B14" s="80" t="s">
        <v>1002</v>
      </c>
      <c r="C14" s="10" t="s">
        <v>139</v>
      </c>
      <c r="D14" s="24"/>
      <c r="E14" s="107" t="s">
        <v>30</v>
      </c>
      <c r="F14" s="6">
        <v>12343.01</v>
      </c>
      <c r="G14" s="6">
        <v>1231.03</v>
      </c>
      <c r="H14" s="31"/>
      <c r="I14" s="6">
        <f t="shared" si="2"/>
        <v>6171.5050000000001</v>
      </c>
      <c r="J14" s="6">
        <f t="shared" si="3"/>
        <v>615.51499999999999</v>
      </c>
      <c r="K14" s="6">
        <f t="shared" si="4"/>
        <v>0</v>
      </c>
      <c r="L14" s="6"/>
      <c r="M14" s="6">
        <f t="shared" si="5"/>
        <v>5555.99</v>
      </c>
      <c r="N14" s="11"/>
      <c r="O14" s="106">
        <v>42278</v>
      </c>
      <c r="P14" s="106" t="s">
        <v>899</v>
      </c>
      <c r="Q14" s="106" t="s">
        <v>900</v>
      </c>
    </row>
    <row r="15" spans="1:17" ht="24.95" customHeight="1" x14ac:dyDescent="0.2">
      <c r="A15" s="12"/>
      <c r="B15" s="12" t="s">
        <v>1003</v>
      </c>
      <c r="C15" s="14" t="s">
        <v>292</v>
      </c>
      <c r="D15" s="24"/>
      <c r="E15" s="107" t="s">
        <v>53</v>
      </c>
      <c r="F15" s="6">
        <v>13614.64</v>
      </c>
      <c r="G15" s="6">
        <v>1466.92</v>
      </c>
      <c r="H15" s="31"/>
      <c r="I15" s="6">
        <f t="shared" si="2"/>
        <v>6807.32</v>
      </c>
      <c r="J15" s="6">
        <f t="shared" si="3"/>
        <v>733.46</v>
      </c>
      <c r="K15" s="6">
        <f t="shared" si="4"/>
        <v>0</v>
      </c>
      <c r="L15" s="6"/>
      <c r="M15" s="6">
        <f t="shared" si="5"/>
        <v>6073.86</v>
      </c>
      <c r="N15" s="11"/>
      <c r="O15" s="139">
        <v>43374</v>
      </c>
      <c r="P15" s="137" t="s">
        <v>901</v>
      </c>
      <c r="Q15" s="137" t="s">
        <v>902</v>
      </c>
    </row>
    <row r="16" spans="1:17" ht="21.95" customHeight="1" x14ac:dyDescent="0.2">
      <c r="A16" s="12"/>
      <c r="E16" s="29" t="s">
        <v>5</v>
      </c>
      <c r="F16" s="30">
        <f t="shared" ref="F16:L16" si="6">SUM(F6:F15)</f>
        <v>114316.84999999999</v>
      </c>
      <c r="G16" s="30">
        <f t="shared" si="6"/>
        <v>12647.2</v>
      </c>
      <c r="H16" s="47">
        <f t="shared" si="6"/>
        <v>157.19</v>
      </c>
      <c r="I16" s="30">
        <f>SUM(I6:I15)</f>
        <v>57158.424999999996</v>
      </c>
      <c r="J16" s="30">
        <f>SUM(J6:J15)</f>
        <v>6323.6</v>
      </c>
      <c r="K16" s="30">
        <f t="shared" si="6"/>
        <v>78.594999999999999</v>
      </c>
      <c r="L16" s="30">
        <f t="shared" si="6"/>
        <v>0</v>
      </c>
      <c r="M16" s="30">
        <f>SUM(M6:M15)</f>
        <v>50913.42</v>
      </c>
    </row>
    <row r="17" spans="1:13" ht="21.95" customHeight="1" x14ac:dyDescent="0.2">
      <c r="A17" s="12"/>
      <c r="E17" s="29"/>
      <c r="F17" s="30"/>
      <c r="G17" s="30"/>
      <c r="H17" s="30"/>
      <c r="I17" s="30"/>
      <c r="J17" s="30"/>
      <c r="K17" s="30"/>
      <c r="L17" s="30"/>
      <c r="M17" s="30"/>
    </row>
    <row r="18" spans="1:13" x14ac:dyDescent="0.2">
      <c r="A18" s="12"/>
    </row>
  </sheetData>
  <sortState ref="B8:M15">
    <sortCondition ref="C8:C15"/>
  </sortState>
  <mergeCells count="1">
    <mergeCell ref="B1:B2"/>
  </mergeCells>
  <pageMargins left="0.15748031496062992" right="0.11811023622047245" top="0.74803149606299213" bottom="0.98425196850393704" header="0" footer="0"/>
  <pageSetup scale="6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 tint="-0.249977111117893"/>
    <pageSetUpPr fitToPage="1"/>
  </sheetPr>
  <dimension ref="A1:R23"/>
  <sheetViews>
    <sheetView zoomScale="80" zoomScaleNormal="80" workbookViewId="0">
      <selection activeCell="A7" sqref="A7:XFD9"/>
    </sheetView>
  </sheetViews>
  <sheetFormatPr baseColWidth="10" defaultColWidth="11.42578125" defaultRowHeight="12.75" x14ac:dyDescent="0.2"/>
  <cols>
    <col min="1" max="1" width="2" customWidth="1"/>
    <col min="2" max="2" width="15.85546875" style="12" bestFit="1" customWidth="1"/>
    <col min="3" max="3" width="37.85546875" style="12" bestFit="1" customWidth="1"/>
    <col min="4" max="4" width="4.140625" style="12" customWidth="1"/>
    <col min="5" max="5" width="15.85546875" style="12" customWidth="1"/>
    <col min="6" max="6" width="0.7109375" style="58" customWidth="1"/>
    <col min="7" max="8" width="1.28515625" style="12" customWidth="1"/>
    <col min="9" max="10" width="12" style="12" customWidth="1"/>
    <col min="11" max="11" width="10.28515625" style="12" customWidth="1"/>
    <col min="12" max="12" width="7.5703125" style="12" customWidth="1"/>
    <col min="13" max="13" width="11.5703125" style="12" customWidth="1"/>
    <col min="14" max="14" width="6.140625" style="12" customWidth="1"/>
    <col min="15" max="15" width="20.7109375" style="12" bestFit="1" customWidth="1"/>
    <col min="16" max="17" width="17.28515625" style="12" customWidth="1"/>
    <col min="18" max="18" width="15.85546875" style="16" customWidth="1"/>
    <col min="19" max="16384" width="11.42578125" style="12"/>
  </cols>
  <sheetData>
    <row r="1" spans="1:18" ht="18" x14ac:dyDescent="0.25">
      <c r="A1" s="12"/>
      <c r="B1" s="172" t="s">
        <v>1252</v>
      </c>
      <c r="F1" s="15" t="s">
        <v>0</v>
      </c>
      <c r="G1" s="16"/>
      <c r="H1" s="16"/>
      <c r="I1" s="16"/>
      <c r="J1" s="16"/>
      <c r="K1" s="15"/>
      <c r="L1" s="16"/>
      <c r="M1" s="16"/>
      <c r="N1" s="17"/>
      <c r="P1" s="12" t="s">
        <v>24</v>
      </c>
    </row>
    <row r="2" spans="1:18" ht="15" x14ac:dyDescent="0.25">
      <c r="A2" s="12"/>
      <c r="B2" s="173"/>
      <c r="F2" s="18" t="s">
        <v>56</v>
      </c>
      <c r="G2" s="16"/>
      <c r="H2" s="16"/>
      <c r="I2" s="16"/>
      <c r="J2" s="16"/>
      <c r="K2" s="18"/>
      <c r="L2" s="16"/>
      <c r="M2" s="16"/>
      <c r="N2" s="19"/>
    </row>
    <row r="3" spans="1:18" x14ac:dyDescent="0.2">
      <c r="A3" s="12"/>
      <c r="F3" s="48" t="str">
        <f>PRESIDENCIA!F3</f>
        <v xml:space="preserve"> QUINCENAL</v>
      </c>
      <c r="G3" s="16"/>
      <c r="H3" s="16"/>
      <c r="I3" s="16"/>
      <c r="J3" s="16"/>
      <c r="K3" s="49"/>
      <c r="L3" s="16"/>
      <c r="M3" s="16"/>
    </row>
    <row r="4" spans="1:18" ht="13.5" thickBot="1" x14ac:dyDescent="0.25">
      <c r="A4" s="12"/>
      <c r="F4" s="48"/>
      <c r="G4" s="16"/>
      <c r="H4" s="16"/>
      <c r="I4" s="16"/>
      <c r="J4" s="16"/>
      <c r="K4" s="49"/>
      <c r="L4" s="16"/>
      <c r="M4" s="16"/>
    </row>
    <row r="5" spans="1:18" ht="13.5" thickBot="1" x14ac:dyDescent="0.25">
      <c r="A5" s="12"/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0" t="s">
        <v>26</v>
      </c>
      <c r="H5" s="50"/>
      <c r="I5" s="21" t="s">
        <v>2</v>
      </c>
      <c r="J5" s="21" t="s">
        <v>26</v>
      </c>
      <c r="K5" s="51" t="s">
        <v>31</v>
      </c>
      <c r="L5" s="21" t="s">
        <v>22</v>
      </c>
      <c r="M5" s="21" t="s">
        <v>3</v>
      </c>
      <c r="N5" s="153" t="s">
        <v>4</v>
      </c>
      <c r="O5" s="155" t="s">
        <v>491</v>
      </c>
      <c r="P5" s="156" t="s">
        <v>540</v>
      </c>
      <c r="Q5" s="154" t="s">
        <v>541</v>
      </c>
      <c r="R5" s="30"/>
    </row>
    <row r="6" spans="1:18" ht="13.5" thickBot="1" x14ac:dyDescent="0.25">
      <c r="A6" s="12"/>
      <c r="B6" s="13"/>
      <c r="C6" s="14"/>
      <c r="F6" s="6"/>
      <c r="G6" s="31"/>
      <c r="H6" s="31"/>
      <c r="I6" s="6"/>
      <c r="J6" s="6"/>
      <c r="K6" s="6"/>
      <c r="M6" s="6"/>
    </row>
    <row r="7" spans="1:18" ht="24.95" customHeight="1" thickBot="1" x14ac:dyDescent="0.25">
      <c r="A7" s="12"/>
      <c r="B7" s="80"/>
      <c r="C7" s="14"/>
      <c r="D7" s="24"/>
      <c r="E7" s="13"/>
      <c r="F7" s="6"/>
      <c r="G7" s="31"/>
      <c r="H7" s="31"/>
      <c r="I7" s="6"/>
      <c r="J7" s="6"/>
      <c r="K7" s="6"/>
      <c r="L7" s="6"/>
      <c r="M7" s="6"/>
      <c r="N7" s="11"/>
      <c r="O7" s="28"/>
      <c r="R7" s="102"/>
    </row>
    <row r="9" spans="1:18" ht="21.95" customHeight="1" x14ac:dyDescent="0.2">
      <c r="A9" s="12"/>
      <c r="E9" s="29" t="s">
        <v>5</v>
      </c>
      <c r="F9" s="30">
        <f>SUM(F7:F7)</f>
        <v>0</v>
      </c>
      <c r="G9" s="47">
        <f>SUM(G7:G7)</f>
        <v>0</v>
      </c>
      <c r="H9" s="47"/>
      <c r="I9" s="30">
        <f>SUM(I7:I7)</f>
        <v>0</v>
      </c>
      <c r="J9" s="30">
        <f>SUM(J7:J7)</f>
        <v>0</v>
      </c>
      <c r="K9" s="30">
        <f>SUM(K7:K7)</f>
        <v>0</v>
      </c>
      <c r="L9" s="30">
        <f>SUM(L7:L7)</f>
        <v>0</v>
      </c>
      <c r="M9" s="30">
        <f>SUM(M7:M7)</f>
        <v>0</v>
      </c>
    </row>
    <row r="10" spans="1:18" ht="21.95" customHeight="1" x14ac:dyDescent="0.2">
      <c r="A10" s="12"/>
      <c r="B10" s="13"/>
      <c r="C10" s="10"/>
      <c r="D10" s="10"/>
      <c r="E10" s="13"/>
      <c r="F10" s="6"/>
      <c r="K10" s="6"/>
      <c r="O10" s="28"/>
      <c r="R10" s="30"/>
    </row>
    <row r="11" spans="1:18" x14ac:dyDescent="0.2">
      <c r="A11" s="12"/>
      <c r="B11" s="13"/>
      <c r="C11" s="10"/>
      <c r="D11" s="10"/>
      <c r="E11" s="13"/>
      <c r="F11" s="6"/>
      <c r="K11" s="6"/>
      <c r="R11" s="30"/>
    </row>
    <row r="12" spans="1:18" x14ac:dyDescent="0.2">
      <c r="A12" s="12"/>
      <c r="B12" s="13"/>
      <c r="C12" s="10"/>
      <c r="D12" s="10"/>
      <c r="E12" s="13"/>
      <c r="F12" s="6"/>
      <c r="K12" s="6"/>
    </row>
    <row r="13" spans="1:18" x14ac:dyDescent="0.2">
      <c r="A13" s="12"/>
      <c r="B13" s="14"/>
      <c r="C13" s="10"/>
      <c r="D13" s="24"/>
      <c r="E13" s="6"/>
      <c r="F13" s="6"/>
      <c r="G13" s="6"/>
      <c r="H13" s="6"/>
      <c r="I13" s="6"/>
      <c r="J13" s="6"/>
      <c r="K13" s="6"/>
      <c r="L13" s="6"/>
      <c r="P13" s="13"/>
      <c r="Q13" s="13"/>
    </row>
    <row r="14" spans="1:18" x14ac:dyDescent="0.2">
      <c r="A14" s="12"/>
      <c r="B14" s="14"/>
      <c r="C14" s="10"/>
      <c r="D14" s="24"/>
      <c r="E14" s="6"/>
      <c r="F14" s="6"/>
      <c r="G14" s="6"/>
      <c r="H14" s="6"/>
      <c r="I14" s="6"/>
      <c r="J14" s="6"/>
      <c r="K14" s="6"/>
      <c r="L14" s="6"/>
      <c r="P14" s="13"/>
      <c r="Q14" s="13"/>
    </row>
    <row r="15" spans="1:18" x14ac:dyDescent="0.2">
      <c r="A15" s="12"/>
      <c r="B15" s="13"/>
      <c r="C15" s="10"/>
      <c r="D15" s="10"/>
      <c r="E15" s="13"/>
      <c r="F15" s="6"/>
      <c r="K15" s="6"/>
    </row>
    <row r="16" spans="1:18" x14ac:dyDescent="0.2">
      <c r="A16" s="12"/>
      <c r="B16" s="13"/>
      <c r="C16" s="10"/>
      <c r="D16" s="10"/>
      <c r="E16" s="13"/>
      <c r="F16" s="6"/>
      <c r="K16" s="6"/>
    </row>
    <row r="17" spans="1:11" x14ac:dyDescent="0.2">
      <c r="A17" s="12"/>
      <c r="B17" s="13"/>
      <c r="C17" s="10"/>
      <c r="D17" s="10"/>
      <c r="E17" s="13"/>
      <c r="F17" s="6"/>
      <c r="K17" s="6"/>
    </row>
    <row r="18" spans="1:11" x14ac:dyDescent="0.2">
      <c r="A18" s="12"/>
      <c r="B18" s="13"/>
      <c r="C18" s="10"/>
      <c r="D18" s="10"/>
      <c r="E18" s="13"/>
      <c r="F18" s="6"/>
      <c r="K18" s="6"/>
    </row>
    <row r="19" spans="1:11" x14ac:dyDescent="0.2">
      <c r="A19" s="12"/>
      <c r="B19" s="13"/>
      <c r="C19" s="10"/>
      <c r="D19" s="10"/>
      <c r="E19" s="13"/>
      <c r="F19" s="6"/>
      <c r="K19" s="6"/>
    </row>
    <row r="20" spans="1:11" x14ac:dyDescent="0.2">
      <c r="A20" s="12"/>
      <c r="B20" s="13"/>
      <c r="C20" s="10"/>
      <c r="D20" s="10"/>
      <c r="E20" s="13"/>
      <c r="F20" s="6"/>
      <c r="K20" s="6"/>
    </row>
    <row r="21" spans="1:11" x14ac:dyDescent="0.2">
      <c r="A21" s="12"/>
      <c r="B21" s="13"/>
      <c r="C21" s="10"/>
      <c r="D21" s="10"/>
      <c r="E21" s="13"/>
      <c r="F21" s="6"/>
      <c r="K21" s="6"/>
    </row>
    <row r="23" spans="1:11" ht="18" x14ac:dyDescent="0.25">
      <c r="A23" s="12"/>
      <c r="C23" s="56"/>
    </row>
  </sheetData>
  <sortState ref="B8:M9">
    <sortCondition ref="C8:C9"/>
  </sortState>
  <mergeCells count="1">
    <mergeCell ref="B1:B2"/>
  </mergeCells>
  <pageMargins left="0.11811023622047245" right="0.23622047244094491" top="0.9055118110236221" bottom="0.98425196850393704" header="0" footer="0"/>
  <pageSetup scale="71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3"/>
    <pageSetUpPr fitToPage="1"/>
  </sheetPr>
  <dimension ref="B1:W24"/>
  <sheetViews>
    <sheetView zoomScale="80" zoomScaleNormal="80" workbookViewId="0">
      <selection activeCell="P6" sqref="P6:P22"/>
    </sheetView>
  </sheetViews>
  <sheetFormatPr baseColWidth="10" defaultColWidth="11.42578125" defaultRowHeight="12.75" x14ac:dyDescent="0.2"/>
  <cols>
    <col min="1" max="1" width="1" style="12" customWidth="1"/>
    <col min="2" max="2" width="12.140625" style="12" bestFit="1" customWidth="1"/>
    <col min="3" max="3" width="39.5703125" style="12" bestFit="1" customWidth="1"/>
    <col min="4" max="4" width="3.140625" style="12" customWidth="1"/>
    <col min="5" max="5" width="16.42578125" style="12" customWidth="1"/>
    <col min="6" max="6" width="1.140625" style="58" customWidth="1"/>
    <col min="7" max="7" width="1.140625" style="12" customWidth="1"/>
    <col min="8" max="8" width="1.7109375" style="12" customWidth="1"/>
    <col min="9" max="9" width="15.140625" style="12" customWidth="1"/>
    <col min="10" max="10" width="12.140625" style="12" customWidth="1"/>
    <col min="11" max="11" width="10.7109375" style="12" customWidth="1"/>
    <col min="12" max="12" width="7.5703125" style="12" customWidth="1"/>
    <col min="13" max="13" width="13.140625" style="12" bestFit="1" customWidth="1"/>
    <col min="14" max="14" width="5.5703125" style="12" customWidth="1"/>
    <col min="15" max="15" width="20.7109375" style="12" bestFit="1" customWidth="1"/>
    <col min="16" max="16" width="24.28515625" bestFit="1" customWidth="1"/>
    <col min="17" max="17" width="18.7109375" style="12" bestFit="1" customWidth="1"/>
    <col min="18" max="18" width="13.42578125" style="12" customWidth="1"/>
    <col min="19" max="16384" width="11.42578125" style="12"/>
  </cols>
  <sheetData>
    <row r="1" spans="2:23" ht="18" x14ac:dyDescent="0.25">
      <c r="B1" s="172" t="s">
        <v>1253</v>
      </c>
      <c r="F1" s="15" t="s">
        <v>0</v>
      </c>
      <c r="G1" s="16"/>
      <c r="H1" s="16"/>
      <c r="I1" s="16"/>
      <c r="J1" s="16"/>
      <c r="K1" s="16"/>
      <c r="L1" s="16"/>
      <c r="M1" s="16"/>
      <c r="N1" s="17"/>
    </row>
    <row r="2" spans="2:23" ht="15" x14ac:dyDescent="0.25">
      <c r="B2" s="173"/>
      <c r="F2" s="18" t="s">
        <v>6</v>
      </c>
      <c r="G2" s="16"/>
      <c r="H2" s="16"/>
      <c r="I2" s="16"/>
      <c r="J2" s="16"/>
      <c r="K2" s="16"/>
      <c r="L2" s="16"/>
      <c r="M2" s="16"/>
      <c r="N2" s="19"/>
    </row>
    <row r="3" spans="2:23" x14ac:dyDescent="0.2">
      <c r="F3" s="19" t="str">
        <f>PRESIDENCIA!F3</f>
        <v xml:space="preserve"> QUINCENAL</v>
      </c>
      <c r="G3" s="16"/>
      <c r="H3" s="16"/>
      <c r="I3" s="16"/>
      <c r="J3" s="16"/>
      <c r="K3" s="16"/>
      <c r="L3" s="16"/>
      <c r="M3" s="16"/>
    </row>
    <row r="4" spans="2:23" x14ac:dyDescent="0.2">
      <c r="F4" s="48"/>
      <c r="G4" s="16"/>
      <c r="H4" s="16"/>
      <c r="I4" s="16"/>
      <c r="J4" s="16"/>
      <c r="K4" s="16"/>
      <c r="L4" s="16"/>
      <c r="M4" s="16"/>
    </row>
    <row r="5" spans="2:23" x14ac:dyDescent="0.2"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0" t="s">
        <v>26</v>
      </c>
      <c r="H5" s="50"/>
      <c r="I5" s="21" t="s">
        <v>2</v>
      </c>
      <c r="J5" s="21" t="s">
        <v>26</v>
      </c>
      <c r="K5" s="51" t="s">
        <v>31</v>
      </c>
      <c r="L5" s="21" t="s">
        <v>22</v>
      </c>
      <c r="M5" s="21" t="s">
        <v>3</v>
      </c>
      <c r="N5" s="20" t="s">
        <v>4</v>
      </c>
      <c r="O5" s="21" t="s">
        <v>491</v>
      </c>
      <c r="P5" s="21" t="s">
        <v>540</v>
      </c>
      <c r="Q5" s="21" t="s">
        <v>541</v>
      </c>
      <c r="T5" s="58"/>
    </row>
    <row r="6" spans="2:23" ht="36" x14ac:dyDescent="0.2">
      <c r="B6" s="84" t="s">
        <v>1004</v>
      </c>
      <c r="C6" s="58" t="s">
        <v>206</v>
      </c>
      <c r="D6" s="61"/>
      <c r="E6" s="122" t="s">
        <v>358</v>
      </c>
      <c r="F6" s="6">
        <v>30312.959999999999</v>
      </c>
      <c r="G6" s="6">
        <v>5105.49</v>
      </c>
      <c r="H6" s="44"/>
      <c r="I6" s="6">
        <f t="shared" ref="I6" si="0">+F6/2</f>
        <v>15156.48</v>
      </c>
      <c r="J6" s="6">
        <f t="shared" ref="J6" si="1">+G6/2</f>
        <v>2552.7449999999999</v>
      </c>
      <c r="K6" s="6">
        <f t="shared" ref="K6" si="2">H6/2</f>
        <v>0</v>
      </c>
      <c r="M6" s="6">
        <f t="shared" ref="M6" si="3">I6-J6+K6-L6</f>
        <v>12603.735000000001</v>
      </c>
      <c r="N6" s="11"/>
      <c r="O6" s="137">
        <v>43374</v>
      </c>
      <c r="P6" t="s">
        <v>515</v>
      </c>
      <c r="Q6" s="12" t="s">
        <v>1364</v>
      </c>
    </row>
    <row r="7" spans="2:23" x14ac:dyDescent="0.2">
      <c r="B7" s="58" t="s">
        <v>1005</v>
      </c>
      <c r="C7" s="58" t="s">
        <v>364</v>
      </c>
      <c r="E7" s="58" t="s">
        <v>363</v>
      </c>
      <c r="F7" s="6">
        <v>5780.94</v>
      </c>
      <c r="G7" s="58">
        <v>60.34</v>
      </c>
      <c r="H7" s="31"/>
      <c r="I7" s="6">
        <f t="shared" ref="I7:J12" si="4">+F7/2</f>
        <v>2890.47</v>
      </c>
      <c r="J7" s="6">
        <f t="shared" si="4"/>
        <v>30.17</v>
      </c>
      <c r="K7" s="6">
        <f t="shared" ref="K7:K12" si="5">H7/2</f>
        <v>0</v>
      </c>
      <c r="L7" s="6"/>
      <c r="M7" s="6">
        <f t="shared" ref="M7:M12" si="6">I7-J7+K7-L7</f>
        <v>2860.2999999999997</v>
      </c>
      <c r="N7" s="11"/>
      <c r="O7" s="137">
        <v>44470</v>
      </c>
      <c r="P7" t="s">
        <v>516</v>
      </c>
      <c r="Q7" s="12" t="s">
        <v>517</v>
      </c>
    </row>
    <row r="8" spans="2:23" ht="24" x14ac:dyDescent="0.2">
      <c r="B8" s="84" t="s">
        <v>1006</v>
      </c>
      <c r="C8" s="58" t="s">
        <v>210</v>
      </c>
      <c r="E8" s="122" t="s">
        <v>311</v>
      </c>
      <c r="F8" s="6">
        <v>10111.709999999999</v>
      </c>
      <c r="G8" s="6">
        <v>851.63</v>
      </c>
      <c r="I8" s="6">
        <f t="shared" si="4"/>
        <v>5055.8549999999996</v>
      </c>
      <c r="J8" s="6">
        <f t="shared" si="4"/>
        <v>425.815</v>
      </c>
      <c r="K8" s="6">
        <f t="shared" si="5"/>
        <v>0</v>
      </c>
      <c r="M8" s="6">
        <f t="shared" si="6"/>
        <v>4630.04</v>
      </c>
      <c r="N8" s="11"/>
      <c r="O8" s="137">
        <v>43374</v>
      </c>
      <c r="P8" t="s">
        <v>518</v>
      </c>
      <c r="Q8" s="30" t="s">
        <v>299</v>
      </c>
      <c r="R8" s="30"/>
      <c r="S8" s="60"/>
      <c r="T8" s="16"/>
      <c r="U8" s="16"/>
      <c r="V8" s="16"/>
      <c r="W8" s="16"/>
    </row>
    <row r="9" spans="2:23" ht="36" x14ac:dyDescent="0.2">
      <c r="B9" s="58" t="s">
        <v>1007</v>
      </c>
      <c r="C9" s="58" t="s">
        <v>145</v>
      </c>
      <c r="D9" s="61"/>
      <c r="E9" s="122" t="s">
        <v>359</v>
      </c>
      <c r="F9" s="6">
        <v>10111.709999999999</v>
      </c>
      <c r="G9" s="6">
        <v>851.63</v>
      </c>
      <c r="H9" s="31"/>
      <c r="I9" s="6">
        <f t="shared" si="4"/>
        <v>5055.8549999999996</v>
      </c>
      <c r="J9" s="6">
        <f t="shared" si="4"/>
        <v>425.815</v>
      </c>
      <c r="K9" s="6">
        <f t="shared" si="5"/>
        <v>0</v>
      </c>
      <c r="L9" s="6">
        <v>0</v>
      </c>
      <c r="M9" s="6">
        <f t="shared" si="6"/>
        <v>4630.04</v>
      </c>
      <c r="N9" s="11"/>
      <c r="O9" s="137">
        <v>43374</v>
      </c>
      <c r="P9" t="s">
        <v>519</v>
      </c>
      <c r="Q9" s="16" t="s">
        <v>120</v>
      </c>
      <c r="R9" s="16"/>
      <c r="S9" s="28"/>
      <c r="T9" s="16"/>
      <c r="U9" s="16"/>
      <c r="V9" s="16"/>
      <c r="W9" s="16"/>
    </row>
    <row r="10" spans="2:23" ht="33.75" x14ac:dyDescent="0.2">
      <c r="B10" s="84" t="s">
        <v>1008</v>
      </c>
      <c r="C10" s="14" t="s">
        <v>151</v>
      </c>
      <c r="D10" s="61"/>
      <c r="E10" s="100" t="s">
        <v>61</v>
      </c>
      <c r="F10" s="6">
        <v>10111.709999999999</v>
      </c>
      <c r="G10" s="6">
        <v>851.63</v>
      </c>
      <c r="H10" s="44"/>
      <c r="I10" s="6">
        <f t="shared" si="4"/>
        <v>5055.8549999999996</v>
      </c>
      <c r="J10" s="6">
        <f t="shared" si="4"/>
        <v>425.815</v>
      </c>
      <c r="K10" s="6">
        <f t="shared" si="5"/>
        <v>0</v>
      </c>
      <c r="L10" s="6"/>
      <c r="M10" s="6">
        <f t="shared" si="6"/>
        <v>4630.04</v>
      </c>
      <c r="N10" s="11"/>
      <c r="O10" s="137">
        <v>43374</v>
      </c>
      <c r="P10" t="s">
        <v>520</v>
      </c>
      <c r="Q10" s="16" t="s">
        <v>521</v>
      </c>
      <c r="R10" s="16"/>
      <c r="S10" s="28"/>
      <c r="T10" s="16"/>
      <c r="U10" s="16"/>
      <c r="V10" s="16"/>
      <c r="W10" s="16"/>
    </row>
    <row r="11" spans="2:23" x14ac:dyDescent="0.2">
      <c r="B11" s="58" t="s">
        <v>1009</v>
      </c>
      <c r="C11" s="12" t="s">
        <v>367</v>
      </c>
      <c r="E11" s="108" t="s">
        <v>368</v>
      </c>
      <c r="F11" s="6">
        <v>11232.57</v>
      </c>
      <c r="G11" s="12">
        <v>1132.57</v>
      </c>
      <c r="H11" s="31"/>
      <c r="I11" s="6">
        <f t="shared" si="4"/>
        <v>5616.2849999999999</v>
      </c>
      <c r="J11" s="6">
        <f t="shared" si="4"/>
        <v>566.28499999999997</v>
      </c>
      <c r="K11" s="6">
        <f t="shared" si="5"/>
        <v>0</v>
      </c>
      <c r="L11" s="6"/>
      <c r="M11" s="6">
        <f t="shared" si="6"/>
        <v>5050</v>
      </c>
      <c r="N11" s="11"/>
      <c r="O11" s="138">
        <v>43671</v>
      </c>
      <c r="P11" t="s">
        <v>522</v>
      </c>
      <c r="Q11" s="16" t="s">
        <v>366</v>
      </c>
      <c r="R11" s="16"/>
      <c r="S11" s="28"/>
      <c r="T11" s="16"/>
      <c r="U11" s="16"/>
      <c r="V11" s="16"/>
      <c r="W11" s="16"/>
    </row>
    <row r="12" spans="2:23" x14ac:dyDescent="0.2">
      <c r="B12" s="84" t="s">
        <v>1010</v>
      </c>
      <c r="C12" s="12" t="s">
        <v>365</v>
      </c>
      <c r="E12" s="108" t="s">
        <v>311</v>
      </c>
      <c r="F12" s="6">
        <v>7735.75</v>
      </c>
      <c r="G12" s="58">
        <v>567.66999999999996</v>
      </c>
      <c r="H12" s="6"/>
      <c r="I12" s="6">
        <f t="shared" si="4"/>
        <v>3867.875</v>
      </c>
      <c r="J12" s="6">
        <f t="shared" si="4"/>
        <v>283.83499999999998</v>
      </c>
      <c r="K12" s="6">
        <f t="shared" si="5"/>
        <v>0</v>
      </c>
      <c r="L12" s="6"/>
      <c r="M12" s="6">
        <f t="shared" si="6"/>
        <v>3584.04</v>
      </c>
      <c r="N12" s="11"/>
      <c r="O12" s="138">
        <v>44207</v>
      </c>
      <c r="P12" t="s">
        <v>523</v>
      </c>
      <c r="Q12" s="16" t="s">
        <v>524</v>
      </c>
      <c r="R12" s="16"/>
      <c r="S12" s="28"/>
      <c r="T12" s="16"/>
      <c r="U12" s="16"/>
      <c r="V12" s="16"/>
      <c r="W12" s="16"/>
    </row>
    <row r="13" spans="2:23" x14ac:dyDescent="0.2">
      <c r="B13" s="58" t="s">
        <v>1011</v>
      </c>
      <c r="C13" s="12" t="s">
        <v>513</v>
      </c>
      <c r="E13" s="108" t="s">
        <v>96</v>
      </c>
      <c r="F13" s="6">
        <v>8895.58</v>
      </c>
      <c r="G13" s="6">
        <v>693.86</v>
      </c>
      <c r="H13" s="6"/>
      <c r="I13" s="6">
        <f t="shared" ref="I13" si="7">+F13/2</f>
        <v>4447.79</v>
      </c>
      <c r="J13" s="6">
        <f t="shared" ref="J13" si="8">+G13/2</f>
        <v>346.93</v>
      </c>
      <c r="K13" s="6">
        <f t="shared" ref="K13" si="9">H13/2</f>
        <v>0</v>
      </c>
      <c r="L13" s="6"/>
      <c r="M13" s="6">
        <f t="shared" ref="M13" si="10">I13-J13+K13-L13</f>
        <v>4100.8599999999997</v>
      </c>
      <c r="N13" s="11"/>
      <c r="O13" s="138">
        <v>44516</v>
      </c>
      <c r="P13" t="s">
        <v>525</v>
      </c>
      <c r="Q13" s="16" t="s">
        <v>514</v>
      </c>
      <c r="R13" s="16"/>
      <c r="S13" s="28"/>
      <c r="T13" s="16"/>
      <c r="U13" s="16"/>
      <c r="V13" s="16"/>
      <c r="W13" s="16"/>
    </row>
    <row r="14" spans="2:23" ht="24" x14ac:dyDescent="0.2">
      <c r="B14" s="84" t="s">
        <v>1012</v>
      </c>
      <c r="C14" s="58" t="s">
        <v>146</v>
      </c>
      <c r="D14" s="61"/>
      <c r="E14" s="122" t="s">
        <v>311</v>
      </c>
      <c r="F14" s="58">
        <v>7735.75</v>
      </c>
      <c r="G14" s="58">
        <v>567.66999999999996</v>
      </c>
      <c r="H14" s="44"/>
      <c r="I14" s="6">
        <f t="shared" ref="I14:I22" si="11">+F14/2</f>
        <v>3867.875</v>
      </c>
      <c r="J14" s="6">
        <f t="shared" ref="J14:J22" si="12">+G14/2</f>
        <v>283.83499999999998</v>
      </c>
      <c r="K14" s="6">
        <f t="shared" ref="K14:K21" si="13">H14/2</f>
        <v>0</v>
      </c>
      <c r="L14" s="6"/>
      <c r="M14" s="6">
        <f t="shared" ref="M14:M21" si="14">I14-J14+K14-L14</f>
        <v>3584.04</v>
      </c>
      <c r="N14" s="11"/>
      <c r="O14" s="137">
        <v>43374</v>
      </c>
      <c r="P14" t="s">
        <v>526</v>
      </c>
      <c r="Q14" s="30" t="s">
        <v>121</v>
      </c>
    </row>
    <row r="15" spans="2:23" ht="36" x14ac:dyDescent="0.2">
      <c r="B15" s="58" t="s">
        <v>1013</v>
      </c>
      <c r="C15" s="58" t="s">
        <v>240</v>
      </c>
      <c r="D15" s="116"/>
      <c r="E15" s="122" t="s">
        <v>322</v>
      </c>
      <c r="F15" s="6">
        <v>10111.709999999999</v>
      </c>
      <c r="G15" s="6">
        <v>851.63</v>
      </c>
      <c r="H15" s="44"/>
      <c r="I15" s="6">
        <f t="shared" si="11"/>
        <v>5055.8549999999996</v>
      </c>
      <c r="J15" s="6">
        <f t="shared" si="12"/>
        <v>425.815</v>
      </c>
      <c r="K15" s="6">
        <f t="shared" si="13"/>
        <v>0</v>
      </c>
      <c r="L15" s="6"/>
      <c r="M15" s="6">
        <f t="shared" si="14"/>
        <v>4630.04</v>
      </c>
      <c r="N15" s="11"/>
      <c r="O15" s="137">
        <v>43374</v>
      </c>
      <c r="P15" t="s">
        <v>527</v>
      </c>
      <c r="Q15" s="16" t="s">
        <v>127</v>
      </c>
      <c r="R15" s="16"/>
      <c r="T15" s="16"/>
      <c r="U15" s="16"/>
      <c r="V15" s="16"/>
      <c r="W15" s="16"/>
    </row>
    <row r="16" spans="2:23" ht="39" customHeight="1" x14ac:dyDescent="0.2">
      <c r="B16" s="84" t="s">
        <v>1014</v>
      </c>
      <c r="C16" s="58" t="s">
        <v>147</v>
      </c>
      <c r="D16" s="61"/>
      <c r="E16" s="122" t="s">
        <v>324</v>
      </c>
      <c r="F16" s="6">
        <v>13614.64</v>
      </c>
      <c r="G16" s="6">
        <v>1466.92</v>
      </c>
      <c r="H16" s="44"/>
      <c r="I16" s="6">
        <f t="shared" si="11"/>
        <v>6807.32</v>
      </c>
      <c r="J16" s="6">
        <f t="shared" si="12"/>
        <v>733.46</v>
      </c>
      <c r="K16" s="6">
        <f t="shared" si="13"/>
        <v>0</v>
      </c>
      <c r="L16" s="6"/>
      <c r="M16" s="6">
        <f t="shared" si="14"/>
        <v>6073.86</v>
      </c>
      <c r="N16" s="11"/>
      <c r="O16" s="137">
        <v>43374</v>
      </c>
      <c r="P16" t="s">
        <v>528</v>
      </c>
      <c r="Q16" s="12" t="s">
        <v>122</v>
      </c>
    </row>
    <row r="17" spans="2:23" x14ac:dyDescent="0.2">
      <c r="B17" s="58" t="s">
        <v>1015</v>
      </c>
      <c r="C17" s="14" t="s">
        <v>135</v>
      </c>
      <c r="D17" s="61"/>
      <c r="E17" s="58" t="s">
        <v>96</v>
      </c>
      <c r="F17" s="6">
        <v>8895.58</v>
      </c>
      <c r="G17" s="6">
        <v>693.86</v>
      </c>
      <c r="H17" s="31"/>
      <c r="I17" s="6">
        <f t="shared" si="11"/>
        <v>4447.79</v>
      </c>
      <c r="J17" s="6">
        <f t="shared" si="12"/>
        <v>346.93</v>
      </c>
      <c r="K17" s="6">
        <f t="shared" si="13"/>
        <v>0</v>
      </c>
      <c r="L17" s="6"/>
      <c r="M17" s="6">
        <f t="shared" si="14"/>
        <v>4100.8599999999997</v>
      </c>
      <c r="N17" s="11"/>
      <c r="O17" s="137">
        <v>43374</v>
      </c>
      <c r="P17" t="s">
        <v>529</v>
      </c>
      <c r="Q17" s="16" t="s">
        <v>530</v>
      </c>
      <c r="R17" s="16"/>
      <c r="T17" s="16"/>
      <c r="U17" s="16"/>
      <c r="V17" s="16"/>
      <c r="W17" s="16"/>
    </row>
    <row r="18" spans="2:23" s="58" customFormat="1" ht="36" customHeight="1" x14ac:dyDescent="0.2">
      <c r="B18" s="84" t="s">
        <v>1016</v>
      </c>
      <c r="C18" s="14" t="s">
        <v>148</v>
      </c>
      <c r="D18" s="61"/>
      <c r="E18" s="122" t="s">
        <v>58</v>
      </c>
      <c r="F18" s="6">
        <v>15361.5</v>
      </c>
      <c r="G18" s="6">
        <v>1840.05</v>
      </c>
      <c r="H18" s="31"/>
      <c r="I18" s="6">
        <f t="shared" si="11"/>
        <v>7680.75</v>
      </c>
      <c r="J18" s="6">
        <f t="shared" si="12"/>
        <v>920.02499999999998</v>
      </c>
      <c r="K18" s="6">
        <f t="shared" si="13"/>
        <v>0</v>
      </c>
      <c r="L18" s="6"/>
      <c r="M18" s="6">
        <f t="shared" si="14"/>
        <v>6760.7250000000004</v>
      </c>
      <c r="N18" s="11"/>
      <c r="O18" s="106">
        <v>35065</v>
      </c>
      <c r="P18" s="58" t="s">
        <v>533</v>
      </c>
      <c r="Q18" s="58" t="s">
        <v>534</v>
      </c>
    </row>
    <row r="19" spans="2:23" x14ac:dyDescent="0.2">
      <c r="B19" s="58" t="s">
        <v>1017</v>
      </c>
      <c r="C19" s="14" t="s">
        <v>136</v>
      </c>
      <c r="D19" s="61"/>
      <c r="E19" s="114" t="s">
        <v>97</v>
      </c>
      <c r="F19" s="6">
        <v>5780.94</v>
      </c>
      <c r="G19" s="6">
        <v>60.34</v>
      </c>
      <c r="H19" s="31"/>
      <c r="I19" s="6">
        <f t="shared" si="11"/>
        <v>2890.47</v>
      </c>
      <c r="J19" s="6">
        <f t="shared" si="12"/>
        <v>30.17</v>
      </c>
      <c r="K19" s="6">
        <f t="shared" si="13"/>
        <v>0</v>
      </c>
      <c r="L19" s="25"/>
      <c r="M19" s="6">
        <f t="shared" si="14"/>
        <v>2860.2999999999997</v>
      </c>
      <c r="N19" s="11"/>
      <c r="O19" s="106">
        <v>42278</v>
      </c>
      <c r="P19" t="s">
        <v>535</v>
      </c>
      <c r="Q19" s="16" t="s">
        <v>116</v>
      </c>
      <c r="R19" s="16"/>
      <c r="T19" s="16"/>
      <c r="U19" s="16"/>
      <c r="V19" s="16"/>
      <c r="W19" s="16"/>
    </row>
    <row r="20" spans="2:23" ht="24.95" customHeight="1" x14ac:dyDescent="0.2">
      <c r="B20" s="84" t="s">
        <v>1018</v>
      </c>
      <c r="C20" s="12" t="s">
        <v>360</v>
      </c>
      <c r="E20" s="108" t="s">
        <v>322</v>
      </c>
      <c r="F20" s="6">
        <v>10111.709999999999</v>
      </c>
      <c r="G20" s="58">
        <v>851.63</v>
      </c>
      <c r="H20" s="44"/>
      <c r="I20" s="6">
        <f t="shared" si="11"/>
        <v>5055.8549999999996</v>
      </c>
      <c r="J20" s="6">
        <f t="shared" si="12"/>
        <v>425.815</v>
      </c>
      <c r="K20" s="6">
        <f t="shared" si="13"/>
        <v>0</v>
      </c>
      <c r="L20" s="6"/>
      <c r="M20" s="6">
        <f t="shared" si="14"/>
        <v>4630.04</v>
      </c>
      <c r="N20" s="11"/>
      <c r="O20" s="140">
        <v>43843</v>
      </c>
      <c r="P20" t="s">
        <v>536</v>
      </c>
      <c r="Q20" s="28" t="s">
        <v>537</v>
      </c>
    </row>
    <row r="21" spans="2:23" x14ac:dyDescent="0.2">
      <c r="B21" s="58" t="s">
        <v>1019</v>
      </c>
      <c r="C21" s="12" t="s">
        <v>361</v>
      </c>
      <c r="E21" s="12" t="s">
        <v>313</v>
      </c>
      <c r="F21" s="6">
        <v>6879</v>
      </c>
      <c r="G21" s="58">
        <v>220.92</v>
      </c>
      <c r="H21" s="44"/>
      <c r="I21" s="6">
        <f t="shared" si="11"/>
        <v>3439.5</v>
      </c>
      <c r="J21" s="6">
        <f t="shared" si="12"/>
        <v>110.46</v>
      </c>
      <c r="K21" s="6">
        <f t="shared" si="13"/>
        <v>0</v>
      </c>
      <c r="L21" s="6"/>
      <c r="M21" s="6">
        <f t="shared" si="14"/>
        <v>3329.04</v>
      </c>
      <c r="N21" s="11"/>
      <c r="O21" s="137">
        <v>44470</v>
      </c>
      <c r="P21" t="s">
        <v>538</v>
      </c>
      <c r="Q21" s="30" t="s">
        <v>539</v>
      </c>
      <c r="R21" s="30"/>
      <c r="T21" s="16"/>
      <c r="U21" s="30"/>
      <c r="V21" s="30"/>
      <c r="W21" s="16"/>
    </row>
    <row r="22" spans="2:23" ht="24" x14ac:dyDescent="0.2">
      <c r="B22" s="165" t="s">
        <v>1020</v>
      </c>
      <c r="C22" s="58" t="s">
        <v>144</v>
      </c>
      <c r="D22" s="61"/>
      <c r="E22" s="122" t="s">
        <v>311</v>
      </c>
      <c r="F22" s="58">
        <v>7735.75</v>
      </c>
      <c r="G22" s="58">
        <v>567.66999999999996</v>
      </c>
      <c r="H22" s="94"/>
      <c r="I22" s="77">
        <f t="shared" si="11"/>
        <v>3867.875</v>
      </c>
      <c r="J22" s="77">
        <f t="shared" si="12"/>
        <v>283.83499999999998</v>
      </c>
      <c r="K22" s="77">
        <f>+H22/2</f>
        <v>0</v>
      </c>
      <c r="L22" s="77"/>
      <c r="M22" s="77">
        <f t="shared" ref="M22" si="15">+I22-J22+K22-L22</f>
        <v>3584.04</v>
      </c>
      <c r="N22" s="92"/>
      <c r="O22" s="106">
        <v>43374</v>
      </c>
      <c r="P22" s="159" t="s">
        <v>881</v>
      </c>
      <c r="Q22" s="159" t="s">
        <v>119</v>
      </c>
      <c r="R22" s="30"/>
      <c r="T22" s="16"/>
      <c r="U22" s="30"/>
      <c r="V22" s="30"/>
      <c r="W22" s="16"/>
    </row>
    <row r="23" spans="2:23" ht="21.95" customHeight="1" x14ac:dyDescent="0.2">
      <c r="E23" s="29" t="s">
        <v>5</v>
      </c>
      <c r="F23" s="30">
        <f>SUM(F8:F21)</f>
        <v>136689.85999999999</v>
      </c>
      <c r="G23" s="47">
        <f>SUM(G8:G21)</f>
        <v>11502.009999999998</v>
      </c>
      <c r="H23" s="47"/>
      <c r="I23" s="30">
        <f>SUM(I6:I22)</f>
        <v>90259.755000000005</v>
      </c>
      <c r="J23" s="30">
        <f t="shared" ref="J23:M23" si="16">SUM(J6:J22)</f>
        <v>8617.7549999999992</v>
      </c>
      <c r="K23" s="30">
        <f t="shared" si="16"/>
        <v>0</v>
      </c>
      <c r="L23" s="30">
        <f t="shared" si="16"/>
        <v>0</v>
      </c>
      <c r="M23" s="30">
        <f t="shared" si="16"/>
        <v>81641.999999999985</v>
      </c>
      <c r="O23" s="106"/>
    </row>
    <row r="24" spans="2:23" ht="21.95" customHeight="1" x14ac:dyDescent="0.2">
      <c r="O24" s="106"/>
    </row>
  </sheetData>
  <sortState ref="B7:M22">
    <sortCondition ref="C7:C22"/>
  </sortState>
  <mergeCells count="1">
    <mergeCell ref="B1:B2"/>
  </mergeCells>
  <phoneticPr fontId="0" type="noConversion"/>
  <pageMargins left="0.11811023622047245" right="0.11811023622047245" top="0.98425196850393704" bottom="0.98425196850393704" header="0" footer="0"/>
  <pageSetup scale="68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3"/>
    <pageSetUpPr fitToPage="1"/>
  </sheetPr>
  <dimension ref="A1:V79"/>
  <sheetViews>
    <sheetView zoomScale="80" zoomScaleNormal="80" workbookViewId="0">
      <selection activeCell="P5" sqref="P5:P73"/>
    </sheetView>
  </sheetViews>
  <sheetFormatPr baseColWidth="10" defaultColWidth="11.42578125" defaultRowHeight="12.75" x14ac:dyDescent="0.2"/>
  <cols>
    <col min="1" max="1" width="1.7109375" style="12" customWidth="1"/>
    <col min="2" max="2" width="15.5703125" style="12" bestFit="1" customWidth="1"/>
    <col min="3" max="3" width="40.28515625" style="12" bestFit="1" customWidth="1"/>
    <col min="4" max="4" width="5.140625" style="12" customWidth="1"/>
    <col min="5" max="5" width="16.42578125" style="12" customWidth="1"/>
    <col min="6" max="7" width="1.7109375" style="12" customWidth="1"/>
    <col min="8" max="8" width="1.140625" style="12" customWidth="1"/>
    <col min="9" max="9" width="12.28515625" style="12" bestFit="1" customWidth="1"/>
    <col min="10" max="10" width="11.28515625" style="12" bestFit="1" customWidth="1"/>
    <col min="11" max="11" width="11" style="12" bestFit="1" customWidth="1"/>
    <col min="12" max="12" width="9.85546875" style="12" customWidth="1"/>
    <col min="13" max="13" width="12.28515625" style="12" bestFit="1" customWidth="1"/>
    <col min="14" max="14" width="6" style="12" customWidth="1"/>
    <col min="15" max="17" width="29.28515625" style="12" customWidth="1"/>
    <col min="18" max="21" width="11.42578125" style="12"/>
    <col min="22" max="22" width="12.28515625" style="12" bestFit="1" customWidth="1"/>
    <col min="23" max="16384" width="11.42578125" style="12"/>
  </cols>
  <sheetData>
    <row r="1" spans="2:17" ht="18" x14ac:dyDescent="0.25">
      <c r="B1" s="172" t="s">
        <v>1254</v>
      </c>
      <c r="F1" s="15" t="s">
        <v>0</v>
      </c>
      <c r="G1" s="16"/>
      <c r="H1" s="16"/>
      <c r="I1" s="16"/>
      <c r="J1" s="16"/>
      <c r="K1" s="16"/>
      <c r="L1" s="16"/>
      <c r="M1" s="16"/>
      <c r="N1" s="17"/>
      <c r="O1" s="17"/>
      <c r="P1" s="17"/>
      <c r="Q1" s="17"/>
    </row>
    <row r="2" spans="2:17" ht="15" x14ac:dyDescent="0.25">
      <c r="B2" s="173"/>
      <c r="F2" s="18" t="s">
        <v>60</v>
      </c>
      <c r="G2" s="16"/>
      <c r="H2" s="16"/>
      <c r="I2" s="16"/>
      <c r="J2" s="16"/>
      <c r="K2" s="16"/>
      <c r="L2" s="16"/>
      <c r="M2" s="16"/>
      <c r="N2" s="19"/>
      <c r="O2" s="19"/>
      <c r="P2" s="19"/>
      <c r="Q2" s="19"/>
    </row>
    <row r="3" spans="2:17" x14ac:dyDescent="0.2">
      <c r="F3" s="19" t="str">
        <f>PRESIDENCIA!F3</f>
        <v xml:space="preserve"> QUINCENAL</v>
      </c>
      <c r="G3" s="16"/>
      <c r="H3" s="16"/>
      <c r="I3" s="16"/>
      <c r="J3" s="16"/>
      <c r="K3" s="16"/>
      <c r="L3" s="16"/>
      <c r="M3" s="16"/>
    </row>
    <row r="4" spans="2:17" x14ac:dyDescent="0.2">
      <c r="B4" s="20" t="s">
        <v>960</v>
      </c>
      <c r="C4" s="20" t="s">
        <v>1</v>
      </c>
      <c r="D4" s="20"/>
      <c r="E4" s="20" t="s">
        <v>7</v>
      </c>
      <c r="F4" s="50" t="s">
        <v>2</v>
      </c>
      <c r="G4" s="50" t="s">
        <v>26</v>
      </c>
      <c r="H4" s="43" t="s">
        <v>31</v>
      </c>
      <c r="I4" s="21" t="s">
        <v>2</v>
      </c>
      <c r="J4" s="21" t="s">
        <v>26</v>
      </c>
      <c r="K4" s="22" t="s">
        <v>31</v>
      </c>
      <c r="L4" s="23" t="s">
        <v>22</v>
      </c>
      <c r="M4" s="21" t="s">
        <v>3</v>
      </c>
      <c r="N4" s="20" t="s">
        <v>4</v>
      </c>
      <c r="O4" s="21" t="s">
        <v>491</v>
      </c>
      <c r="P4" s="21" t="s">
        <v>540</v>
      </c>
      <c r="Q4" s="21" t="s">
        <v>541</v>
      </c>
    </row>
    <row r="5" spans="2:17" ht="36" x14ac:dyDescent="0.2">
      <c r="B5" s="123" t="s">
        <v>1021</v>
      </c>
      <c r="C5" s="58" t="s">
        <v>131</v>
      </c>
      <c r="D5" s="14"/>
      <c r="E5" s="107" t="s">
        <v>376</v>
      </c>
      <c r="F5" s="6">
        <v>23787.57</v>
      </c>
      <c r="G5" s="6">
        <v>3639.86</v>
      </c>
      <c r="H5" s="58"/>
      <c r="I5" s="6">
        <f>+F5/2</f>
        <v>11893.785</v>
      </c>
      <c r="J5" s="6">
        <f>+G5/2</f>
        <v>1819.93</v>
      </c>
      <c r="K5" s="6">
        <f>+H5/2</f>
        <v>0</v>
      </c>
      <c r="L5" s="25"/>
      <c r="M5" s="6">
        <f>I5-J5+K5-L5</f>
        <v>10073.855</v>
      </c>
      <c r="N5" s="11"/>
      <c r="O5" s="139">
        <v>43374</v>
      </c>
      <c r="P5" s="139" t="s">
        <v>558</v>
      </c>
      <c r="Q5" s="139" t="s">
        <v>559</v>
      </c>
    </row>
    <row r="6" spans="2:17" ht="22.5" x14ac:dyDescent="0.2">
      <c r="B6" s="120" t="s">
        <v>1023</v>
      </c>
      <c r="C6" s="10" t="s">
        <v>319</v>
      </c>
      <c r="D6" s="55"/>
      <c r="E6" s="100" t="s">
        <v>65</v>
      </c>
      <c r="F6" s="6">
        <v>14123.28</v>
      </c>
      <c r="G6" s="6">
        <v>1575.57</v>
      </c>
      <c r="H6" s="6"/>
      <c r="I6" s="6">
        <f t="shared" ref="I6:I65" si="0">+F6/2</f>
        <v>7061.64</v>
      </c>
      <c r="J6" s="6">
        <f t="shared" ref="J6:J65" si="1">+G6/2</f>
        <v>787.78499999999997</v>
      </c>
      <c r="K6" s="6">
        <f t="shared" ref="K6:K65" si="2">+H6/2</f>
        <v>0</v>
      </c>
      <c r="L6" s="25"/>
      <c r="M6" s="6">
        <f t="shared" ref="M6:M67" si="3">I6-J6+K6-L6</f>
        <v>6273.8550000000005</v>
      </c>
      <c r="N6" s="11"/>
      <c r="O6" s="106">
        <v>38384</v>
      </c>
      <c r="P6" s="106" t="s">
        <v>560</v>
      </c>
      <c r="Q6" s="106" t="s">
        <v>561</v>
      </c>
    </row>
    <row r="7" spans="2:17" ht="22.5" x14ac:dyDescent="0.2">
      <c r="B7" s="123" t="s">
        <v>1024</v>
      </c>
      <c r="C7" s="14" t="s">
        <v>152</v>
      </c>
      <c r="D7" s="61"/>
      <c r="E7" s="100" t="s">
        <v>62</v>
      </c>
      <c r="F7" s="6">
        <v>8895.58</v>
      </c>
      <c r="G7" s="6">
        <v>693.86</v>
      </c>
      <c r="H7" s="6"/>
      <c r="I7" s="6">
        <f t="shared" si="0"/>
        <v>4447.79</v>
      </c>
      <c r="J7" s="6">
        <f t="shared" si="1"/>
        <v>346.93</v>
      </c>
      <c r="K7" s="6">
        <f t="shared" si="2"/>
        <v>0</v>
      </c>
      <c r="L7" s="25"/>
      <c r="M7" s="6">
        <f t="shared" si="3"/>
        <v>4100.8599999999997</v>
      </c>
      <c r="N7" s="11"/>
      <c r="O7" s="139">
        <v>43374</v>
      </c>
      <c r="P7" s="139" t="s">
        <v>562</v>
      </c>
      <c r="Q7" s="139" t="s">
        <v>563</v>
      </c>
    </row>
    <row r="8" spans="2:17" ht="33.75" x14ac:dyDescent="0.2">
      <c r="B8" s="120" t="s">
        <v>1025</v>
      </c>
      <c r="C8" s="10" t="s">
        <v>212</v>
      </c>
      <c r="D8" s="55"/>
      <c r="E8" s="67" t="s">
        <v>420</v>
      </c>
      <c r="F8" s="130">
        <v>7735.75</v>
      </c>
      <c r="G8" s="25">
        <v>567.66999999999996</v>
      </c>
      <c r="H8" s="6"/>
      <c r="I8" s="6">
        <f t="shared" si="0"/>
        <v>3867.875</v>
      </c>
      <c r="J8" s="6">
        <f t="shared" si="1"/>
        <v>283.83499999999998</v>
      </c>
      <c r="K8" s="6">
        <f t="shared" si="2"/>
        <v>0</v>
      </c>
      <c r="L8" s="25"/>
      <c r="M8" s="6">
        <f t="shared" si="3"/>
        <v>3584.04</v>
      </c>
      <c r="N8" s="11"/>
      <c r="O8" s="106">
        <v>43396</v>
      </c>
      <c r="P8" s="106" t="s">
        <v>542</v>
      </c>
      <c r="Q8" s="106" t="s">
        <v>564</v>
      </c>
    </row>
    <row r="9" spans="2:17" x14ac:dyDescent="0.2">
      <c r="B9" s="123" t="s">
        <v>1026</v>
      </c>
      <c r="C9" s="12" t="s">
        <v>378</v>
      </c>
      <c r="E9" s="100" t="s">
        <v>301</v>
      </c>
      <c r="F9" s="6">
        <v>7735.75</v>
      </c>
      <c r="G9" s="6">
        <v>567.66999999999996</v>
      </c>
      <c r="H9" s="58"/>
      <c r="I9" s="6">
        <f t="shared" si="0"/>
        <v>3867.875</v>
      </c>
      <c r="J9" s="6">
        <f t="shared" si="1"/>
        <v>283.83499999999998</v>
      </c>
      <c r="K9" s="6">
        <f t="shared" si="2"/>
        <v>0</v>
      </c>
      <c r="L9" s="25"/>
      <c r="M9" s="6">
        <f t="shared" si="3"/>
        <v>3584.04</v>
      </c>
      <c r="N9" s="11"/>
      <c r="O9" s="158">
        <v>43511</v>
      </c>
      <c r="P9" s="157" t="s">
        <v>565</v>
      </c>
      <c r="Q9" s="157" t="s">
        <v>566</v>
      </c>
    </row>
    <row r="10" spans="2:17" x14ac:dyDescent="0.2">
      <c r="B10" s="120" t="s">
        <v>1027</v>
      </c>
      <c r="C10" s="12" t="s">
        <v>395</v>
      </c>
      <c r="D10" s="108"/>
      <c r="E10" s="121" t="s">
        <v>396</v>
      </c>
      <c r="F10" s="6">
        <v>10988.9</v>
      </c>
      <c r="G10" s="6">
        <v>991.98</v>
      </c>
      <c r="H10" s="58"/>
      <c r="I10" s="6">
        <f t="shared" si="0"/>
        <v>5494.45</v>
      </c>
      <c r="J10" s="6">
        <f t="shared" si="1"/>
        <v>495.99</v>
      </c>
      <c r="K10" s="6">
        <f t="shared" si="2"/>
        <v>0</v>
      </c>
      <c r="L10" s="25"/>
      <c r="M10" s="6">
        <f t="shared" si="3"/>
        <v>4998.46</v>
      </c>
      <c r="N10" s="11"/>
      <c r="O10" s="140">
        <v>43481</v>
      </c>
      <c r="P10" s="140" t="s">
        <v>567</v>
      </c>
      <c r="Q10" s="140" t="s">
        <v>568</v>
      </c>
    </row>
    <row r="11" spans="2:17" x14ac:dyDescent="0.2">
      <c r="B11" s="123" t="s">
        <v>1028</v>
      </c>
      <c r="C11" s="10" t="s">
        <v>188</v>
      </c>
      <c r="D11" s="58"/>
      <c r="E11" s="121" t="s">
        <v>487</v>
      </c>
      <c r="F11" s="6">
        <v>10745.24</v>
      </c>
      <c r="G11" s="6">
        <v>952.99</v>
      </c>
      <c r="H11" s="6"/>
      <c r="I11" s="6">
        <f t="shared" si="0"/>
        <v>5372.62</v>
      </c>
      <c r="J11" s="6">
        <f t="shared" si="1"/>
        <v>476.495</v>
      </c>
      <c r="K11" s="6">
        <f t="shared" si="2"/>
        <v>0</v>
      </c>
      <c r="L11" s="25"/>
      <c r="M11" s="6">
        <f t="shared" si="3"/>
        <v>4896.125</v>
      </c>
      <c r="N11" s="11"/>
      <c r="O11" s="106">
        <v>41183</v>
      </c>
      <c r="P11" s="106" t="s">
        <v>569</v>
      </c>
      <c r="Q11" s="106" t="s">
        <v>570</v>
      </c>
    </row>
    <row r="12" spans="2:17" ht="22.5" x14ac:dyDescent="0.2">
      <c r="B12" s="120" t="s">
        <v>1029</v>
      </c>
      <c r="C12" s="14" t="s">
        <v>179</v>
      </c>
      <c r="D12" s="14"/>
      <c r="E12" s="100" t="s">
        <v>71</v>
      </c>
      <c r="F12" s="58">
        <v>7735.75</v>
      </c>
      <c r="G12" s="58">
        <v>567.66999999999996</v>
      </c>
      <c r="H12" s="6"/>
      <c r="I12" s="6">
        <f t="shared" si="0"/>
        <v>3867.875</v>
      </c>
      <c r="J12" s="6">
        <f t="shared" si="1"/>
        <v>283.83499999999998</v>
      </c>
      <c r="K12" s="6">
        <f t="shared" si="2"/>
        <v>0</v>
      </c>
      <c r="L12" s="25"/>
      <c r="M12" s="6">
        <f t="shared" si="3"/>
        <v>3584.04</v>
      </c>
      <c r="N12" s="11"/>
      <c r="O12" s="139">
        <v>36312</v>
      </c>
      <c r="P12" s="139" t="s">
        <v>545</v>
      </c>
      <c r="Q12" s="139" t="s">
        <v>546</v>
      </c>
    </row>
    <row r="13" spans="2:17" x14ac:dyDescent="0.2">
      <c r="B13" s="123" t="s">
        <v>1030</v>
      </c>
      <c r="C13" s="10" t="s">
        <v>204</v>
      </c>
      <c r="D13" s="58"/>
      <c r="E13" s="108" t="s">
        <v>486</v>
      </c>
      <c r="F13" s="58">
        <v>6879</v>
      </c>
      <c r="G13" s="58">
        <v>220.92</v>
      </c>
      <c r="H13" s="94"/>
      <c r="I13" s="6">
        <f t="shared" si="0"/>
        <v>3439.5</v>
      </c>
      <c r="J13" s="6">
        <f t="shared" si="1"/>
        <v>110.46</v>
      </c>
      <c r="K13" s="6">
        <f t="shared" si="2"/>
        <v>0</v>
      </c>
      <c r="L13" s="25"/>
      <c r="M13" s="6">
        <f t="shared" si="3"/>
        <v>3329.04</v>
      </c>
      <c r="N13" s="11"/>
      <c r="O13" s="139">
        <v>43374</v>
      </c>
      <c r="P13" s="139" t="s">
        <v>547</v>
      </c>
      <c r="Q13" s="139" t="s">
        <v>548</v>
      </c>
    </row>
    <row r="14" spans="2:17" x14ac:dyDescent="0.2">
      <c r="B14" s="120" t="s">
        <v>1031</v>
      </c>
      <c r="C14" s="10" t="s">
        <v>511</v>
      </c>
      <c r="D14" s="58"/>
      <c r="E14" s="108" t="s">
        <v>103</v>
      </c>
      <c r="F14" s="58">
        <v>6879</v>
      </c>
      <c r="G14" s="58">
        <v>220.92</v>
      </c>
      <c r="H14" s="94"/>
      <c r="I14" s="6">
        <f t="shared" ref="I14" si="4">+F14/2</f>
        <v>3439.5</v>
      </c>
      <c r="J14" s="6">
        <f t="shared" ref="J14" si="5">+G14/2</f>
        <v>110.46</v>
      </c>
      <c r="K14" s="6">
        <f t="shared" ref="K14" si="6">+H14/2</f>
        <v>0</v>
      </c>
      <c r="L14" s="25"/>
      <c r="M14" s="6">
        <f t="shared" ref="M14" si="7">I14-J14+K14-L14</f>
        <v>3329.04</v>
      </c>
      <c r="N14" s="11"/>
      <c r="O14" s="139">
        <v>44516</v>
      </c>
      <c r="P14" s="139" t="s">
        <v>549</v>
      </c>
      <c r="Q14" s="139" t="s">
        <v>550</v>
      </c>
    </row>
    <row r="15" spans="2:17" ht="22.5" x14ac:dyDescent="0.2">
      <c r="B15" s="123" t="s">
        <v>1032</v>
      </c>
      <c r="C15" s="10" t="s">
        <v>211</v>
      </c>
      <c r="D15" s="55"/>
      <c r="E15" s="62" t="s">
        <v>311</v>
      </c>
      <c r="F15" s="6">
        <v>7735.75</v>
      </c>
      <c r="G15" s="6">
        <v>567.66999999999996</v>
      </c>
      <c r="H15" s="6"/>
      <c r="I15" s="6">
        <f t="shared" si="0"/>
        <v>3867.875</v>
      </c>
      <c r="J15" s="6">
        <f t="shared" si="1"/>
        <v>283.83499999999998</v>
      </c>
      <c r="K15" s="6">
        <f t="shared" si="2"/>
        <v>0</v>
      </c>
      <c r="L15" s="25"/>
      <c r="M15" s="6">
        <f t="shared" si="3"/>
        <v>3584.04</v>
      </c>
      <c r="N15" s="11"/>
      <c r="O15" s="139">
        <v>43374</v>
      </c>
      <c r="P15" s="139" t="s">
        <v>571</v>
      </c>
      <c r="Q15" s="139" t="s">
        <v>572</v>
      </c>
    </row>
    <row r="16" spans="2:17" ht="22.5" x14ac:dyDescent="0.2">
      <c r="B16" s="120" t="s">
        <v>1033</v>
      </c>
      <c r="C16" s="10" t="s">
        <v>480</v>
      </c>
      <c r="D16" s="55"/>
      <c r="E16" s="62" t="s">
        <v>493</v>
      </c>
      <c r="F16" s="6">
        <v>1749</v>
      </c>
      <c r="G16" s="6"/>
      <c r="H16" s="6">
        <v>323.95999999999998</v>
      </c>
      <c r="I16" s="6">
        <f t="shared" si="0"/>
        <v>874.5</v>
      </c>
      <c r="J16" s="6">
        <f t="shared" si="1"/>
        <v>0</v>
      </c>
      <c r="K16" s="6">
        <f t="shared" si="2"/>
        <v>161.97999999999999</v>
      </c>
      <c r="L16" s="25"/>
      <c r="M16" s="6">
        <f t="shared" si="3"/>
        <v>1036.48</v>
      </c>
      <c r="N16" s="11"/>
      <c r="O16" s="106">
        <v>43739</v>
      </c>
      <c r="P16" s="106" t="s">
        <v>573</v>
      </c>
      <c r="Q16" s="106" t="s">
        <v>574</v>
      </c>
    </row>
    <row r="17" spans="2:17" ht="22.5" x14ac:dyDescent="0.2">
      <c r="B17" s="123" t="s">
        <v>1034</v>
      </c>
      <c r="C17" s="10" t="s">
        <v>201</v>
      </c>
      <c r="D17" s="55"/>
      <c r="E17" s="100" t="s">
        <v>96</v>
      </c>
      <c r="F17" s="6">
        <v>8895.58</v>
      </c>
      <c r="G17" s="6">
        <v>693.86</v>
      </c>
      <c r="H17" s="6"/>
      <c r="I17" s="6">
        <f t="shared" si="0"/>
        <v>4447.79</v>
      </c>
      <c r="J17" s="6">
        <f t="shared" si="1"/>
        <v>346.93</v>
      </c>
      <c r="K17" s="6">
        <f t="shared" si="2"/>
        <v>0</v>
      </c>
      <c r="L17" s="25"/>
      <c r="M17" s="6">
        <f t="shared" si="3"/>
        <v>4100.8599999999997</v>
      </c>
      <c r="N17" s="11"/>
      <c r="O17" s="106">
        <v>43388</v>
      </c>
      <c r="P17" s="106" t="s">
        <v>575</v>
      </c>
      <c r="Q17" s="106" t="s">
        <v>576</v>
      </c>
    </row>
    <row r="18" spans="2:17" x14ac:dyDescent="0.2">
      <c r="B18" s="120" t="s">
        <v>1035</v>
      </c>
      <c r="C18" s="10" t="s">
        <v>194</v>
      </c>
      <c r="D18" s="55"/>
      <c r="E18" s="100" t="s">
        <v>369</v>
      </c>
      <c r="F18" s="6">
        <v>2419.12</v>
      </c>
      <c r="G18" s="6"/>
      <c r="H18" s="6">
        <v>280.88</v>
      </c>
      <c r="I18" s="6">
        <f t="shared" si="0"/>
        <v>1209.56</v>
      </c>
      <c r="J18" s="6">
        <f t="shared" si="1"/>
        <v>0</v>
      </c>
      <c r="K18" s="6">
        <f t="shared" si="2"/>
        <v>140.44</v>
      </c>
      <c r="L18" s="25"/>
      <c r="M18" s="6">
        <f t="shared" si="3"/>
        <v>1350</v>
      </c>
      <c r="N18" s="11"/>
      <c r="O18" s="106">
        <v>36130</v>
      </c>
      <c r="P18" s="106" t="s">
        <v>577</v>
      </c>
      <c r="Q18" s="106" t="s">
        <v>578</v>
      </c>
    </row>
    <row r="19" spans="2:17" ht="45" x14ac:dyDescent="0.2">
      <c r="B19" s="123" t="s">
        <v>1022</v>
      </c>
      <c r="C19" s="14" t="s">
        <v>224</v>
      </c>
      <c r="D19" s="61"/>
      <c r="E19" s="67" t="s">
        <v>408</v>
      </c>
      <c r="F19" s="6">
        <v>14123.28</v>
      </c>
      <c r="G19" s="6">
        <v>1575.57</v>
      </c>
      <c r="H19" s="6"/>
      <c r="I19" s="6">
        <f t="shared" si="0"/>
        <v>7061.64</v>
      </c>
      <c r="J19" s="6">
        <f t="shared" si="1"/>
        <v>787.78499999999997</v>
      </c>
      <c r="K19" s="6">
        <f t="shared" si="2"/>
        <v>0</v>
      </c>
      <c r="L19" s="25"/>
      <c r="M19" s="6">
        <f t="shared" si="3"/>
        <v>6273.8550000000005</v>
      </c>
      <c r="N19" s="11"/>
      <c r="O19" s="106">
        <v>43374</v>
      </c>
      <c r="P19" s="106" t="s">
        <v>579</v>
      </c>
      <c r="Q19" s="106" t="s">
        <v>580</v>
      </c>
    </row>
    <row r="20" spans="2:17" x14ac:dyDescent="0.2">
      <c r="B20" s="120" t="s">
        <v>1036</v>
      </c>
      <c r="C20" s="10" t="s">
        <v>192</v>
      </c>
      <c r="D20" s="55"/>
      <c r="E20" s="62" t="s">
        <v>11</v>
      </c>
      <c r="F20" s="6">
        <v>2500</v>
      </c>
      <c r="G20" s="6"/>
      <c r="H20" s="6">
        <v>275.7</v>
      </c>
      <c r="I20" s="6">
        <f t="shared" si="0"/>
        <v>1250</v>
      </c>
      <c r="J20" s="6">
        <f t="shared" si="1"/>
        <v>0</v>
      </c>
      <c r="K20" s="6">
        <f t="shared" si="2"/>
        <v>137.85</v>
      </c>
      <c r="L20" s="25"/>
      <c r="M20" s="6">
        <f t="shared" si="3"/>
        <v>1387.85</v>
      </c>
      <c r="N20" s="11"/>
      <c r="O20" s="106">
        <v>36938</v>
      </c>
      <c r="P20" s="106" t="s">
        <v>581</v>
      </c>
      <c r="Q20" s="106" t="s">
        <v>582</v>
      </c>
    </row>
    <row r="21" spans="2:17" ht="22.5" x14ac:dyDescent="0.2">
      <c r="B21" s="123" t="s">
        <v>1037</v>
      </c>
      <c r="C21" s="12" t="s">
        <v>387</v>
      </c>
      <c r="D21" s="108"/>
      <c r="E21" s="121" t="s">
        <v>96</v>
      </c>
      <c r="F21" s="6">
        <v>8895.58</v>
      </c>
      <c r="G21" s="6">
        <v>693.86</v>
      </c>
      <c r="H21" s="58"/>
      <c r="I21" s="6">
        <f t="shared" si="0"/>
        <v>4447.79</v>
      </c>
      <c r="J21" s="6">
        <f t="shared" si="1"/>
        <v>346.93</v>
      </c>
      <c r="K21" s="6">
        <f t="shared" si="2"/>
        <v>0</v>
      </c>
      <c r="L21" s="25"/>
      <c r="M21" s="6">
        <f t="shared" si="3"/>
        <v>4100.8599999999997</v>
      </c>
      <c r="N21" s="11"/>
      <c r="O21" s="140">
        <v>43712</v>
      </c>
      <c r="P21" s="140" t="s">
        <v>583</v>
      </c>
      <c r="Q21" s="140" t="s">
        <v>584</v>
      </c>
    </row>
    <row r="22" spans="2:17" ht="22.5" x14ac:dyDescent="0.2">
      <c r="B22" s="120" t="s">
        <v>1038</v>
      </c>
      <c r="C22" s="10" t="s">
        <v>481</v>
      </c>
      <c r="D22" s="108"/>
      <c r="E22" s="121" t="s">
        <v>372</v>
      </c>
      <c r="F22" s="6">
        <v>3971</v>
      </c>
      <c r="G22" s="6"/>
      <c r="H22" s="58">
        <v>157.19</v>
      </c>
      <c r="I22" s="6">
        <f t="shared" si="0"/>
        <v>1985.5</v>
      </c>
      <c r="J22" s="6">
        <f t="shared" si="1"/>
        <v>0</v>
      </c>
      <c r="K22" s="6">
        <f t="shared" si="2"/>
        <v>78.594999999999999</v>
      </c>
      <c r="L22" s="25"/>
      <c r="M22" s="6">
        <f t="shared" si="3"/>
        <v>2064.0949999999998</v>
      </c>
      <c r="N22" s="11"/>
      <c r="O22" s="106">
        <v>43973</v>
      </c>
      <c r="P22" s="106" t="s">
        <v>585</v>
      </c>
      <c r="Q22" s="106" t="s">
        <v>586</v>
      </c>
    </row>
    <row r="23" spans="2:17" x14ac:dyDescent="0.2">
      <c r="B23" s="123" t="s">
        <v>1039</v>
      </c>
      <c r="C23" s="12" t="s">
        <v>373</v>
      </c>
      <c r="E23" s="121" t="s">
        <v>374</v>
      </c>
      <c r="F23" s="6">
        <v>6879</v>
      </c>
      <c r="G23" s="6">
        <v>220.92</v>
      </c>
      <c r="H23" s="58"/>
      <c r="I23" s="6">
        <f t="shared" si="0"/>
        <v>3439.5</v>
      </c>
      <c r="J23" s="6">
        <f t="shared" si="1"/>
        <v>110.46</v>
      </c>
      <c r="K23" s="6">
        <f t="shared" si="2"/>
        <v>0</v>
      </c>
      <c r="L23" s="25"/>
      <c r="M23" s="6">
        <f t="shared" si="3"/>
        <v>3329.04</v>
      </c>
      <c r="N23" s="11"/>
      <c r="O23" s="140">
        <v>44204</v>
      </c>
      <c r="P23" s="140" t="s">
        <v>587</v>
      </c>
      <c r="Q23" s="140" t="s">
        <v>588</v>
      </c>
    </row>
    <row r="24" spans="2:17" ht="25.5" x14ac:dyDescent="0.2">
      <c r="B24" s="120" t="s">
        <v>1040</v>
      </c>
      <c r="C24" s="58" t="s">
        <v>375</v>
      </c>
      <c r="E24" s="114" t="s">
        <v>374</v>
      </c>
      <c r="F24" s="6">
        <v>6879</v>
      </c>
      <c r="G24" s="6">
        <v>220.92</v>
      </c>
      <c r="H24" s="58"/>
      <c r="I24" s="6">
        <f t="shared" si="0"/>
        <v>3439.5</v>
      </c>
      <c r="J24" s="6">
        <f t="shared" si="1"/>
        <v>110.46</v>
      </c>
      <c r="K24" s="6">
        <f t="shared" si="2"/>
        <v>0</v>
      </c>
      <c r="L24" s="25"/>
      <c r="M24" s="6">
        <f t="shared" si="3"/>
        <v>3329.04</v>
      </c>
      <c r="N24" s="11"/>
      <c r="O24" s="106">
        <v>42278</v>
      </c>
      <c r="P24" s="106" t="s">
        <v>589</v>
      </c>
      <c r="Q24" s="106" t="s">
        <v>590</v>
      </c>
    </row>
    <row r="25" spans="2:17" ht="22.5" x14ac:dyDescent="0.2">
      <c r="B25" s="123" t="s">
        <v>1041</v>
      </c>
      <c r="C25" s="12" t="s">
        <v>393</v>
      </c>
      <c r="E25" s="121" t="s">
        <v>394</v>
      </c>
      <c r="F25" s="6">
        <v>10111.709999999999</v>
      </c>
      <c r="G25" s="6">
        <v>851.63</v>
      </c>
      <c r="H25" s="58"/>
      <c r="I25" s="6">
        <f t="shared" si="0"/>
        <v>5055.8549999999996</v>
      </c>
      <c r="J25" s="6">
        <f t="shared" si="1"/>
        <v>425.815</v>
      </c>
      <c r="K25" s="6">
        <f t="shared" si="2"/>
        <v>0</v>
      </c>
      <c r="L25" s="25"/>
      <c r="M25" s="6">
        <f t="shared" si="3"/>
        <v>4630.04</v>
      </c>
      <c r="N25" s="11"/>
      <c r="O25" s="139">
        <v>44470</v>
      </c>
      <c r="P25" s="139" t="s">
        <v>591</v>
      </c>
      <c r="Q25" s="139" t="s">
        <v>592</v>
      </c>
    </row>
    <row r="26" spans="2:17" ht="22.5" x14ac:dyDescent="0.2">
      <c r="B26" s="120" t="s">
        <v>1042</v>
      </c>
      <c r="C26" s="14" t="s">
        <v>168</v>
      </c>
      <c r="D26" s="61"/>
      <c r="E26" s="100" t="s">
        <v>67</v>
      </c>
      <c r="F26" s="6">
        <v>5780.94</v>
      </c>
      <c r="G26" s="6">
        <v>60.36</v>
      </c>
      <c r="H26" s="6"/>
      <c r="I26" s="6">
        <f t="shared" si="0"/>
        <v>2890.47</v>
      </c>
      <c r="J26" s="6">
        <f t="shared" si="1"/>
        <v>30.18</v>
      </c>
      <c r="K26" s="6">
        <f t="shared" si="2"/>
        <v>0</v>
      </c>
      <c r="L26" s="25"/>
      <c r="M26" s="6">
        <f t="shared" si="3"/>
        <v>2860.29</v>
      </c>
      <c r="N26" s="11"/>
      <c r="O26" s="106">
        <v>43374</v>
      </c>
      <c r="P26" s="106" t="s">
        <v>593</v>
      </c>
      <c r="Q26" s="106" t="s">
        <v>594</v>
      </c>
    </row>
    <row r="27" spans="2:17" ht="33.75" x14ac:dyDescent="0.2">
      <c r="B27" s="123" t="s">
        <v>1043</v>
      </c>
      <c r="C27" s="12" t="s">
        <v>385</v>
      </c>
      <c r="E27" s="121" t="s">
        <v>386</v>
      </c>
      <c r="F27" s="6">
        <v>7735.75</v>
      </c>
      <c r="G27" s="6">
        <v>567.66999999999996</v>
      </c>
      <c r="H27" s="58"/>
      <c r="I27" s="6">
        <f t="shared" si="0"/>
        <v>3867.875</v>
      </c>
      <c r="J27" s="6">
        <f t="shared" si="1"/>
        <v>283.83499999999998</v>
      </c>
      <c r="K27" s="6">
        <f t="shared" si="2"/>
        <v>0</v>
      </c>
      <c r="L27" s="25"/>
      <c r="M27" s="6">
        <f t="shared" si="3"/>
        <v>3584.04</v>
      </c>
      <c r="N27" s="11"/>
      <c r="O27" s="139">
        <v>44470</v>
      </c>
      <c r="P27" s="139" t="s">
        <v>595</v>
      </c>
      <c r="Q27" s="139" t="s">
        <v>596</v>
      </c>
    </row>
    <row r="28" spans="2:17" ht="22.5" x14ac:dyDescent="0.2">
      <c r="B28" s="120" t="s">
        <v>1044</v>
      </c>
      <c r="C28" s="10" t="s">
        <v>200</v>
      </c>
      <c r="D28" s="55"/>
      <c r="E28" s="100" t="s">
        <v>103</v>
      </c>
      <c r="F28" s="6">
        <v>6879</v>
      </c>
      <c r="G28" s="6">
        <v>220.92</v>
      </c>
      <c r="H28" s="6"/>
      <c r="I28" s="6">
        <f t="shared" si="0"/>
        <v>3439.5</v>
      </c>
      <c r="J28" s="6">
        <f t="shared" si="1"/>
        <v>110.46</v>
      </c>
      <c r="K28" s="6">
        <f t="shared" si="2"/>
        <v>0</v>
      </c>
      <c r="L28" s="25"/>
      <c r="M28" s="6">
        <f t="shared" si="3"/>
        <v>3329.04</v>
      </c>
      <c r="N28" s="11"/>
      <c r="O28" s="106">
        <v>43381</v>
      </c>
      <c r="P28" s="106" t="s">
        <v>597</v>
      </c>
      <c r="Q28" s="106" t="s">
        <v>598</v>
      </c>
    </row>
    <row r="29" spans="2:17" x14ac:dyDescent="0.2">
      <c r="B29" s="123" t="s">
        <v>1045</v>
      </c>
      <c r="C29" s="12" t="s">
        <v>397</v>
      </c>
      <c r="E29" s="121" t="s">
        <v>313</v>
      </c>
      <c r="F29" s="6">
        <v>6879</v>
      </c>
      <c r="G29" s="6">
        <v>220.92</v>
      </c>
      <c r="H29" s="58"/>
      <c r="I29" s="6">
        <f t="shared" si="0"/>
        <v>3439.5</v>
      </c>
      <c r="J29" s="6">
        <f t="shared" si="1"/>
        <v>110.46</v>
      </c>
      <c r="K29" s="6">
        <f t="shared" si="2"/>
        <v>0</v>
      </c>
      <c r="L29" s="25"/>
      <c r="M29" s="6">
        <f t="shared" si="3"/>
        <v>3329.04</v>
      </c>
      <c r="N29" s="11"/>
      <c r="O29" s="139">
        <v>44470</v>
      </c>
      <c r="P29" s="139" t="s">
        <v>599</v>
      </c>
      <c r="Q29" s="139" t="s">
        <v>600</v>
      </c>
    </row>
    <row r="30" spans="2:17" ht="36" x14ac:dyDescent="0.2">
      <c r="B30" s="120" t="s">
        <v>1046</v>
      </c>
      <c r="C30" s="14" t="s">
        <v>229</v>
      </c>
      <c r="D30" s="61"/>
      <c r="E30" s="107" t="s">
        <v>88</v>
      </c>
      <c r="F30" s="6">
        <v>12088.69</v>
      </c>
      <c r="G30" s="6">
        <v>1185.45</v>
      </c>
      <c r="H30" s="58"/>
      <c r="I30" s="6">
        <f t="shared" si="0"/>
        <v>6044.3450000000003</v>
      </c>
      <c r="J30" s="6">
        <f t="shared" si="1"/>
        <v>592.72500000000002</v>
      </c>
      <c r="K30" s="6">
        <f t="shared" si="2"/>
        <v>0</v>
      </c>
      <c r="L30" s="25"/>
      <c r="M30" s="6">
        <f t="shared" si="3"/>
        <v>5451.62</v>
      </c>
      <c r="N30" s="11"/>
      <c r="O30" s="106">
        <v>40179</v>
      </c>
      <c r="P30" s="106" t="s">
        <v>601</v>
      </c>
      <c r="Q30" s="106" t="s">
        <v>602</v>
      </c>
    </row>
    <row r="31" spans="2:17" ht="45" x14ac:dyDescent="0.2">
      <c r="B31" s="123" t="s">
        <v>1047</v>
      </c>
      <c r="C31" s="14" t="s">
        <v>156</v>
      </c>
      <c r="D31" s="61"/>
      <c r="E31" s="100" t="s">
        <v>63</v>
      </c>
      <c r="F31" s="6">
        <v>7676.71</v>
      </c>
      <c r="G31" s="6">
        <v>561.25</v>
      </c>
      <c r="H31" s="6"/>
      <c r="I31" s="6">
        <f t="shared" si="0"/>
        <v>3838.355</v>
      </c>
      <c r="J31" s="6">
        <f t="shared" si="1"/>
        <v>280.625</v>
      </c>
      <c r="K31" s="6">
        <f t="shared" si="2"/>
        <v>0</v>
      </c>
      <c r="L31" s="25"/>
      <c r="M31" s="6">
        <f t="shared" si="3"/>
        <v>3557.73</v>
      </c>
      <c r="N31" s="11"/>
      <c r="O31" s="106">
        <v>38353</v>
      </c>
      <c r="P31" s="106" t="s">
        <v>603</v>
      </c>
      <c r="Q31" s="106" t="s">
        <v>604</v>
      </c>
    </row>
    <row r="32" spans="2:17" x14ac:dyDescent="0.2">
      <c r="B32" s="120" t="s">
        <v>1048</v>
      </c>
      <c r="C32" s="10" t="s">
        <v>191</v>
      </c>
      <c r="D32" s="55"/>
      <c r="E32" s="67" t="s">
        <v>20</v>
      </c>
      <c r="F32" s="6">
        <v>8895.58</v>
      </c>
      <c r="G32" s="6">
        <v>693.86</v>
      </c>
      <c r="H32" s="6"/>
      <c r="I32" s="6">
        <f t="shared" si="0"/>
        <v>4447.79</v>
      </c>
      <c r="J32" s="6">
        <f t="shared" si="1"/>
        <v>346.93</v>
      </c>
      <c r="K32" s="6">
        <f t="shared" si="2"/>
        <v>0</v>
      </c>
      <c r="L32" s="25"/>
      <c r="M32" s="6">
        <f t="shared" si="3"/>
        <v>4100.8599999999997</v>
      </c>
      <c r="N32" s="11"/>
      <c r="O32" s="106">
        <v>41183</v>
      </c>
      <c r="P32" s="106" t="s">
        <v>605</v>
      </c>
      <c r="Q32" s="106" t="s">
        <v>606</v>
      </c>
    </row>
    <row r="33" spans="1:22" ht="22.5" x14ac:dyDescent="0.2">
      <c r="B33" s="123" t="s">
        <v>1049</v>
      </c>
      <c r="C33" s="10" t="s">
        <v>170</v>
      </c>
      <c r="D33" s="55"/>
      <c r="E33" s="100" t="s">
        <v>96</v>
      </c>
      <c r="F33" s="6">
        <v>8895.58</v>
      </c>
      <c r="G33" s="6">
        <v>693.86</v>
      </c>
      <c r="H33" s="6"/>
      <c r="I33" s="6">
        <f t="shared" si="0"/>
        <v>4447.79</v>
      </c>
      <c r="J33" s="6">
        <f t="shared" si="1"/>
        <v>346.93</v>
      </c>
      <c r="K33" s="6">
        <f t="shared" si="2"/>
        <v>0</v>
      </c>
      <c r="L33" s="25"/>
      <c r="M33" s="6">
        <f t="shared" si="3"/>
        <v>4100.8599999999997</v>
      </c>
      <c r="N33" s="11"/>
      <c r="O33" s="106">
        <v>43374</v>
      </c>
      <c r="P33" s="106" t="s">
        <v>607</v>
      </c>
      <c r="Q33" s="106" t="s">
        <v>608</v>
      </c>
    </row>
    <row r="34" spans="1:22" ht="22.5" x14ac:dyDescent="0.2">
      <c r="B34" s="120" t="s">
        <v>1050</v>
      </c>
      <c r="C34" s="58" t="s">
        <v>154</v>
      </c>
      <c r="D34" s="61"/>
      <c r="E34" s="100" t="s">
        <v>370</v>
      </c>
      <c r="F34" s="6">
        <v>12343.01</v>
      </c>
      <c r="G34" s="6">
        <v>1231.03</v>
      </c>
      <c r="H34" s="6"/>
      <c r="I34" s="6">
        <f t="shared" si="0"/>
        <v>6171.5050000000001</v>
      </c>
      <c r="J34" s="6">
        <f t="shared" si="1"/>
        <v>615.51499999999999</v>
      </c>
      <c r="K34" s="6">
        <f t="shared" si="2"/>
        <v>0</v>
      </c>
      <c r="L34" s="25"/>
      <c r="M34" s="6">
        <f t="shared" si="3"/>
        <v>5555.99</v>
      </c>
      <c r="N34" s="11"/>
      <c r="O34" s="106">
        <v>42278</v>
      </c>
      <c r="P34" s="106" t="s">
        <v>609</v>
      </c>
      <c r="Q34" s="106" t="s">
        <v>610</v>
      </c>
    </row>
    <row r="35" spans="1:22" x14ac:dyDescent="0.2">
      <c r="B35" s="123" t="s">
        <v>1051</v>
      </c>
      <c r="C35" s="14" t="s">
        <v>178</v>
      </c>
      <c r="D35" s="61"/>
      <c r="E35" s="100" t="s">
        <v>306</v>
      </c>
      <c r="F35" s="6">
        <v>6879</v>
      </c>
      <c r="G35" s="6">
        <v>220.92</v>
      </c>
      <c r="H35" s="6"/>
      <c r="I35" s="6">
        <f t="shared" si="0"/>
        <v>3439.5</v>
      </c>
      <c r="J35" s="6">
        <f t="shared" si="1"/>
        <v>110.46</v>
      </c>
      <c r="K35" s="6">
        <f t="shared" si="2"/>
        <v>0</v>
      </c>
      <c r="L35" s="25"/>
      <c r="M35" s="6">
        <f t="shared" si="3"/>
        <v>3329.04</v>
      </c>
      <c r="N35" s="11"/>
      <c r="O35" s="106">
        <v>41764</v>
      </c>
      <c r="P35" s="106" t="s">
        <v>611</v>
      </c>
      <c r="Q35" s="106" t="s">
        <v>612</v>
      </c>
    </row>
    <row r="36" spans="1:22" x14ac:dyDescent="0.2">
      <c r="B36" s="120" t="s">
        <v>1052</v>
      </c>
      <c r="C36" s="10" t="s">
        <v>176</v>
      </c>
      <c r="D36" s="55"/>
      <c r="E36" s="100" t="s">
        <v>306</v>
      </c>
      <c r="F36" s="6">
        <v>10423.4</v>
      </c>
      <c r="G36" s="6">
        <v>901.5</v>
      </c>
      <c r="H36" s="58"/>
      <c r="I36" s="6">
        <f t="shared" si="0"/>
        <v>5211.7</v>
      </c>
      <c r="J36" s="6">
        <f t="shared" si="1"/>
        <v>450.75</v>
      </c>
      <c r="K36" s="6">
        <f t="shared" si="2"/>
        <v>0</v>
      </c>
      <c r="L36" s="25"/>
      <c r="M36" s="6">
        <f t="shared" si="3"/>
        <v>4760.95</v>
      </c>
      <c r="N36" s="11"/>
      <c r="O36" s="106">
        <v>38353</v>
      </c>
      <c r="P36" s="106" t="s">
        <v>613</v>
      </c>
      <c r="Q36" s="106" t="s">
        <v>614</v>
      </c>
    </row>
    <row r="37" spans="1:22" x14ac:dyDescent="0.2">
      <c r="B37" s="123" t="s">
        <v>1053</v>
      </c>
      <c r="C37" s="10" t="s">
        <v>158</v>
      </c>
      <c r="D37" s="14"/>
      <c r="E37" s="67" t="s">
        <v>321</v>
      </c>
      <c r="F37" s="58">
        <v>7735.75</v>
      </c>
      <c r="G37" s="58">
        <v>567.66999999999996</v>
      </c>
      <c r="H37" s="58"/>
      <c r="I37" s="6">
        <f t="shared" si="0"/>
        <v>3867.875</v>
      </c>
      <c r="J37" s="6">
        <f t="shared" si="1"/>
        <v>283.83499999999998</v>
      </c>
      <c r="K37" s="6">
        <f t="shared" si="2"/>
        <v>0</v>
      </c>
      <c r="L37" s="25"/>
      <c r="M37" s="6">
        <f t="shared" si="3"/>
        <v>3584.04</v>
      </c>
      <c r="N37" s="11"/>
      <c r="O37" s="106">
        <v>38749</v>
      </c>
      <c r="P37" s="106" t="s">
        <v>551</v>
      </c>
      <c r="Q37" s="106" t="s">
        <v>552</v>
      </c>
    </row>
    <row r="38" spans="1:22" ht="22.5" x14ac:dyDescent="0.2">
      <c r="B38" s="120" t="s">
        <v>1054</v>
      </c>
      <c r="C38" s="12" t="s">
        <v>380</v>
      </c>
      <c r="E38" s="121" t="s">
        <v>381</v>
      </c>
      <c r="F38" s="6">
        <v>6125.98</v>
      </c>
      <c r="G38" s="6">
        <v>97.9</v>
      </c>
      <c r="H38" s="58"/>
      <c r="I38" s="6">
        <f t="shared" si="0"/>
        <v>3062.99</v>
      </c>
      <c r="J38" s="6">
        <f t="shared" si="1"/>
        <v>48.95</v>
      </c>
      <c r="K38" s="6">
        <f t="shared" si="2"/>
        <v>0</v>
      </c>
      <c r="L38" s="25"/>
      <c r="M38" s="6">
        <f t="shared" si="3"/>
        <v>3014.04</v>
      </c>
      <c r="N38" s="11"/>
      <c r="O38" s="140">
        <v>44329</v>
      </c>
      <c r="P38" s="140" t="s">
        <v>615</v>
      </c>
      <c r="Q38" s="140" t="s">
        <v>616</v>
      </c>
    </row>
    <row r="39" spans="1:22" ht="22.5" x14ac:dyDescent="0.2">
      <c r="B39" s="123" t="s">
        <v>1055</v>
      </c>
      <c r="C39" s="12" t="s">
        <v>383</v>
      </c>
      <c r="E39" s="121" t="s">
        <v>384</v>
      </c>
      <c r="F39" s="6">
        <v>4157.72</v>
      </c>
      <c r="G39" s="58"/>
      <c r="H39" s="58">
        <v>145.24</v>
      </c>
      <c r="I39" s="6">
        <f t="shared" si="0"/>
        <v>2078.86</v>
      </c>
      <c r="J39" s="6">
        <f t="shared" si="1"/>
        <v>0</v>
      </c>
      <c r="K39" s="6">
        <f t="shared" si="2"/>
        <v>72.62</v>
      </c>
      <c r="L39" s="25"/>
      <c r="M39" s="6">
        <f t="shared" si="3"/>
        <v>2151.48</v>
      </c>
      <c r="N39" s="11"/>
      <c r="O39" s="140">
        <v>43770</v>
      </c>
      <c r="P39" s="140" t="s">
        <v>617</v>
      </c>
      <c r="Q39" s="140" t="s">
        <v>553</v>
      </c>
    </row>
    <row r="40" spans="1:22" ht="22.5" x14ac:dyDescent="0.2">
      <c r="B40" s="120" t="s">
        <v>1056</v>
      </c>
      <c r="C40" s="10" t="s">
        <v>160</v>
      </c>
      <c r="D40" s="55"/>
      <c r="E40" s="100" t="s">
        <v>65</v>
      </c>
      <c r="F40" s="6">
        <v>14210.7</v>
      </c>
      <c r="G40" s="6">
        <v>1594.24</v>
      </c>
      <c r="H40" s="58"/>
      <c r="I40" s="6">
        <f t="shared" si="0"/>
        <v>7105.35</v>
      </c>
      <c r="J40" s="6">
        <f t="shared" si="1"/>
        <v>797.12</v>
      </c>
      <c r="K40" s="6">
        <f t="shared" si="2"/>
        <v>0</v>
      </c>
      <c r="L40" s="25"/>
      <c r="M40" s="6">
        <f t="shared" si="3"/>
        <v>6308.2300000000005</v>
      </c>
      <c r="N40" s="11"/>
      <c r="O40" s="106">
        <v>38353</v>
      </c>
      <c r="P40" s="106" t="s">
        <v>618</v>
      </c>
      <c r="Q40" s="106" t="s">
        <v>619</v>
      </c>
    </row>
    <row r="41" spans="1:22" ht="33.75" x14ac:dyDescent="0.2">
      <c r="B41" s="123" t="s">
        <v>1057</v>
      </c>
      <c r="C41" s="14" t="s">
        <v>183</v>
      </c>
      <c r="D41" s="61"/>
      <c r="E41" s="100" t="s">
        <v>371</v>
      </c>
      <c r="F41" s="6">
        <v>12724.5</v>
      </c>
      <c r="G41" s="6">
        <v>1299.3900000000001</v>
      </c>
      <c r="H41" s="58"/>
      <c r="I41" s="6">
        <f t="shared" si="0"/>
        <v>6362.25</v>
      </c>
      <c r="J41" s="6">
        <f t="shared" si="1"/>
        <v>649.69500000000005</v>
      </c>
      <c r="K41" s="6">
        <f t="shared" si="2"/>
        <v>0</v>
      </c>
      <c r="L41" s="25"/>
      <c r="M41" s="6">
        <f t="shared" si="3"/>
        <v>5712.5550000000003</v>
      </c>
      <c r="N41" s="11"/>
      <c r="O41" s="106">
        <v>43374</v>
      </c>
      <c r="P41" s="106" t="s">
        <v>620</v>
      </c>
      <c r="Q41" s="106" t="s">
        <v>621</v>
      </c>
    </row>
    <row r="42" spans="1:22" x14ac:dyDescent="0.2">
      <c r="B42" s="120" t="s">
        <v>1058</v>
      </c>
      <c r="C42" s="12" t="s">
        <v>398</v>
      </c>
      <c r="D42" s="108"/>
      <c r="E42" s="121" t="s">
        <v>91</v>
      </c>
      <c r="F42" s="6">
        <v>23787.57</v>
      </c>
      <c r="G42" s="6">
        <v>3639.86</v>
      </c>
      <c r="H42" s="58"/>
      <c r="I42" s="6">
        <f t="shared" si="0"/>
        <v>11893.785</v>
      </c>
      <c r="J42" s="6">
        <f t="shared" si="1"/>
        <v>1819.93</v>
      </c>
      <c r="K42" s="6">
        <f t="shared" si="2"/>
        <v>0</v>
      </c>
      <c r="L42" s="25"/>
      <c r="M42" s="6">
        <f t="shared" si="3"/>
        <v>10073.855</v>
      </c>
      <c r="N42" s="11"/>
      <c r="O42" s="140">
        <v>44393</v>
      </c>
      <c r="P42" s="140" t="s">
        <v>622</v>
      </c>
      <c r="Q42" s="140" t="s">
        <v>623</v>
      </c>
    </row>
    <row r="43" spans="1:22" s="58" customFormat="1" x14ac:dyDescent="0.2">
      <c r="A43" s="12"/>
      <c r="B43" s="123" t="s">
        <v>1059</v>
      </c>
      <c r="C43" s="12" t="s">
        <v>389</v>
      </c>
      <c r="D43" s="12"/>
      <c r="E43" s="121" t="s">
        <v>390</v>
      </c>
      <c r="F43" s="6">
        <v>6125.98</v>
      </c>
      <c r="G43" s="6">
        <v>97.9</v>
      </c>
      <c r="I43" s="6">
        <f t="shared" si="0"/>
        <v>3062.99</v>
      </c>
      <c r="J43" s="6">
        <f t="shared" si="1"/>
        <v>48.95</v>
      </c>
      <c r="K43" s="6">
        <f t="shared" si="2"/>
        <v>0</v>
      </c>
      <c r="L43" s="25"/>
      <c r="M43" s="6">
        <f t="shared" si="3"/>
        <v>3014.04</v>
      </c>
      <c r="N43" s="11"/>
      <c r="O43" s="140">
        <v>43675</v>
      </c>
      <c r="P43" s="140" t="s">
        <v>624</v>
      </c>
      <c r="Q43" s="140" t="s">
        <v>625</v>
      </c>
      <c r="R43" s="12"/>
      <c r="S43" s="12"/>
      <c r="T43" s="12"/>
      <c r="U43" s="12"/>
      <c r="V43" s="12"/>
    </row>
    <row r="44" spans="1:22" s="58" customFormat="1" ht="33.75" x14ac:dyDescent="0.2">
      <c r="A44" s="12"/>
      <c r="B44" s="120" t="s">
        <v>1060</v>
      </c>
      <c r="C44" s="12" t="s">
        <v>184</v>
      </c>
      <c r="D44" s="61"/>
      <c r="E44" s="100" t="s">
        <v>72</v>
      </c>
      <c r="F44" s="6">
        <v>8652.7099999999991</v>
      </c>
      <c r="G44" s="6">
        <v>667.44</v>
      </c>
      <c r="I44" s="6">
        <f t="shared" si="0"/>
        <v>4326.3549999999996</v>
      </c>
      <c r="J44" s="6">
        <f t="shared" si="1"/>
        <v>333.72</v>
      </c>
      <c r="K44" s="6">
        <f t="shared" si="2"/>
        <v>0</v>
      </c>
      <c r="L44" s="25"/>
      <c r="M44" s="6">
        <f t="shared" si="3"/>
        <v>3992.6349999999993</v>
      </c>
      <c r="N44" s="11"/>
      <c r="O44" s="106">
        <v>40179</v>
      </c>
      <c r="P44" s="106" t="s">
        <v>626</v>
      </c>
      <c r="Q44" s="106" t="s">
        <v>627</v>
      </c>
      <c r="R44" s="12"/>
      <c r="S44" s="12"/>
      <c r="T44" s="12"/>
      <c r="U44" s="12"/>
      <c r="V44" s="12"/>
    </row>
    <row r="45" spans="1:22" ht="22.5" x14ac:dyDescent="0.2">
      <c r="B45" s="123" t="s">
        <v>1061</v>
      </c>
      <c r="C45" s="12" t="s">
        <v>388</v>
      </c>
      <c r="D45" s="108"/>
      <c r="E45" s="121" t="s">
        <v>311</v>
      </c>
      <c r="F45" s="6">
        <v>7735.75</v>
      </c>
      <c r="G45" s="6">
        <v>567.66999999999996</v>
      </c>
      <c r="H45" s="6"/>
      <c r="I45" s="6">
        <f t="shared" si="0"/>
        <v>3867.875</v>
      </c>
      <c r="J45" s="6">
        <f t="shared" si="1"/>
        <v>283.83499999999998</v>
      </c>
      <c r="K45" s="6">
        <f t="shared" si="2"/>
        <v>0</v>
      </c>
      <c r="L45" s="25"/>
      <c r="M45" s="6">
        <f t="shared" si="3"/>
        <v>3584.04</v>
      </c>
      <c r="N45" s="11"/>
      <c r="O45" s="140">
        <v>43482</v>
      </c>
      <c r="P45" s="140" t="s">
        <v>628</v>
      </c>
      <c r="Q45" s="140" t="s">
        <v>629</v>
      </c>
      <c r="R45" s="58"/>
      <c r="S45" s="58"/>
      <c r="T45" s="58"/>
      <c r="U45" s="58"/>
      <c r="V45" s="58"/>
    </row>
    <row r="46" spans="1:22" x14ac:dyDescent="0.2">
      <c r="B46" s="120" t="s">
        <v>1062</v>
      </c>
      <c r="C46" s="12" t="s">
        <v>505</v>
      </c>
      <c r="D46" s="108"/>
      <c r="E46" s="121" t="s">
        <v>369</v>
      </c>
      <c r="F46" s="6">
        <v>2419.12</v>
      </c>
      <c r="G46" s="6"/>
      <c r="H46" s="6">
        <v>280.88</v>
      </c>
      <c r="I46" s="6">
        <f t="shared" si="0"/>
        <v>1209.56</v>
      </c>
      <c r="J46" s="6">
        <f t="shared" si="1"/>
        <v>0</v>
      </c>
      <c r="K46" s="6">
        <f t="shared" si="2"/>
        <v>140.44</v>
      </c>
      <c r="L46" s="25"/>
      <c r="M46" s="6">
        <f t="shared" si="3"/>
        <v>1350</v>
      </c>
      <c r="N46" s="11"/>
      <c r="O46" s="140">
        <v>44470</v>
      </c>
      <c r="P46" s="140" t="s">
        <v>630</v>
      </c>
      <c r="Q46" s="140" t="s">
        <v>631</v>
      </c>
      <c r="R46" s="58"/>
      <c r="S46" s="58"/>
      <c r="T46" s="58"/>
      <c r="U46" s="58"/>
      <c r="V46" s="58"/>
    </row>
    <row r="47" spans="1:22" x14ac:dyDescent="0.2">
      <c r="A47" s="106">
        <v>43739</v>
      </c>
      <c r="B47" s="123" t="s">
        <v>1063</v>
      </c>
      <c r="C47" s="10" t="s">
        <v>193</v>
      </c>
      <c r="D47" s="55"/>
      <c r="E47" s="100" t="s">
        <v>11</v>
      </c>
      <c r="F47" s="6">
        <v>2506</v>
      </c>
      <c r="G47" s="6"/>
      <c r="H47" s="58">
        <v>275.32</v>
      </c>
      <c r="I47" s="6">
        <f t="shared" si="0"/>
        <v>1253</v>
      </c>
      <c r="J47" s="6">
        <f t="shared" si="1"/>
        <v>0</v>
      </c>
      <c r="K47" s="6">
        <f t="shared" si="2"/>
        <v>137.66</v>
      </c>
      <c r="L47" s="25"/>
      <c r="M47" s="6">
        <f t="shared" si="3"/>
        <v>1390.66</v>
      </c>
      <c r="N47" s="11"/>
      <c r="O47" s="106">
        <v>34864</v>
      </c>
      <c r="P47" s="106" t="s">
        <v>632</v>
      </c>
      <c r="Q47" s="106" t="s">
        <v>633</v>
      </c>
    </row>
    <row r="48" spans="1:22" ht="22.5" x14ac:dyDescent="0.2">
      <c r="A48" s="106"/>
      <c r="B48" s="120" t="s">
        <v>1064</v>
      </c>
      <c r="C48" s="10" t="s">
        <v>482</v>
      </c>
      <c r="D48" s="55"/>
      <c r="E48" s="100" t="s">
        <v>67</v>
      </c>
      <c r="F48" s="6">
        <v>5780.94</v>
      </c>
      <c r="G48" s="6">
        <v>60.34</v>
      </c>
      <c r="H48" s="58"/>
      <c r="I48" s="6">
        <f t="shared" si="0"/>
        <v>2890.47</v>
      </c>
      <c r="J48" s="6">
        <f t="shared" si="1"/>
        <v>30.17</v>
      </c>
      <c r="K48" s="6">
        <f t="shared" si="2"/>
        <v>0</v>
      </c>
      <c r="L48" s="25"/>
      <c r="M48" s="6">
        <f t="shared" ref="M48" si="8">I48-J48+K48-L48</f>
        <v>2860.2999999999997</v>
      </c>
      <c r="N48" s="11"/>
      <c r="O48" s="106"/>
      <c r="P48" s="106" t="s">
        <v>634</v>
      </c>
      <c r="Q48" s="106" t="s">
        <v>635</v>
      </c>
    </row>
    <row r="49" spans="1:17" x14ac:dyDescent="0.2">
      <c r="B49" s="123" t="s">
        <v>1065</v>
      </c>
      <c r="C49" s="12" t="s">
        <v>469</v>
      </c>
      <c r="E49" s="121" t="s">
        <v>470</v>
      </c>
      <c r="F49" s="6">
        <v>3971</v>
      </c>
      <c r="G49" s="58"/>
      <c r="H49" s="58">
        <v>157.19</v>
      </c>
      <c r="I49" s="6">
        <f t="shared" si="0"/>
        <v>1985.5</v>
      </c>
      <c r="J49" s="6">
        <f t="shared" si="1"/>
        <v>0</v>
      </c>
      <c r="K49" s="6">
        <f t="shared" si="2"/>
        <v>78.594999999999999</v>
      </c>
      <c r="L49" s="25"/>
      <c r="M49" s="6">
        <f t="shared" si="3"/>
        <v>2064.0949999999998</v>
      </c>
      <c r="N49" s="11"/>
      <c r="O49" s="140">
        <v>44081</v>
      </c>
      <c r="P49" s="140" t="s">
        <v>636</v>
      </c>
      <c r="Q49" s="140" t="s">
        <v>554</v>
      </c>
    </row>
    <row r="50" spans="1:17" ht="22.5" x14ac:dyDescent="0.2">
      <c r="B50" s="120" t="s">
        <v>1066</v>
      </c>
      <c r="C50" s="12" t="s">
        <v>506</v>
      </c>
      <c r="E50" s="121" t="s">
        <v>372</v>
      </c>
      <c r="F50" s="6">
        <v>3971</v>
      </c>
      <c r="G50" s="58"/>
      <c r="H50" s="58">
        <v>157.19</v>
      </c>
      <c r="I50" s="6">
        <f t="shared" si="0"/>
        <v>1985.5</v>
      </c>
      <c r="J50" s="6">
        <f t="shared" si="1"/>
        <v>0</v>
      </c>
      <c r="K50" s="6">
        <f t="shared" si="2"/>
        <v>78.594999999999999</v>
      </c>
      <c r="L50" s="25"/>
      <c r="M50" s="6">
        <f t="shared" si="3"/>
        <v>2064.0949999999998</v>
      </c>
      <c r="N50" s="11"/>
      <c r="O50" s="140">
        <v>44501</v>
      </c>
      <c r="P50" s="140" t="s">
        <v>637</v>
      </c>
      <c r="Q50" s="140" t="s">
        <v>555</v>
      </c>
    </row>
    <row r="51" spans="1:17" ht="22.5" x14ac:dyDescent="0.2">
      <c r="A51" s="106">
        <v>43600</v>
      </c>
      <c r="B51" s="123" t="s">
        <v>1067</v>
      </c>
      <c r="C51" s="10" t="s">
        <v>202</v>
      </c>
      <c r="D51" s="55"/>
      <c r="E51" s="100" t="s">
        <v>372</v>
      </c>
      <c r="F51" s="6">
        <v>3971</v>
      </c>
      <c r="G51" s="6"/>
      <c r="H51" s="6">
        <v>157.19</v>
      </c>
      <c r="I51" s="6">
        <f t="shared" si="0"/>
        <v>1985.5</v>
      </c>
      <c r="J51" s="6">
        <f t="shared" si="1"/>
        <v>0</v>
      </c>
      <c r="K51" s="6">
        <f t="shared" si="2"/>
        <v>78.594999999999999</v>
      </c>
      <c r="L51" s="25"/>
      <c r="M51" s="6">
        <f t="shared" si="3"/>
        <v>2064.0949999999998</v>
      </c>
      <c r="N51" s="11"/>
      <c r="O51" s="106">
        <v>43389</v>
      </c>
      <c r="P51" s="106" t="s">
        <v>638</v>
      </c>
      <c r="Q51" s="106" t="s">
        <v>639</v>
      </c>
    </row>
    <row r="52" spans="1:17" ht="24.75" customHeight="1" x14ac:dyDescent="0.2">
      <c r="B52" s="120" t="s">
        <v>1068</v>
      </c>
      <c r="C52" s="58" t="s">
        <v>411</v>
      </c>
      <c r="D52" s="58"/>
      <c r="E52" s="121" t="s">
        <v>487</v>
      </c>
      <c r="F52" s="6">
        <v>10745.24</v>
      </c>
      <c r="G52" s="6">
        <v>952.99</v>
      </c>
      <c r="H52" s="6"/>
      <c r="I52" s="6">
        <f t="shared" si="0"/>
        <v>5372.62</v>
      </c>
      <c r="J52" s="6">
        <f t="shared" si="1"/>
        <v>476.495</v>
      </c>
      <c r="K52" s="6">
        <f t="shared" si="2"/>
        <v>0</v>
      </c>
      <c r="L52" s="25"/>
      <c r="M52" s="6">
        <f t="shared" ref="M52" si="9">I52-J52+K52-L52</f>
        <v>4896.125</v>
      </c>
      <c r="N52" s="11"/>
      <c r="O52" s="140">
        <v>43525</v>
      </c>
      <c r="P52" s="140" t="s">
        <v>640</v>
      </c>
      <c r="Q52" s="140" t="s">
        <v>641</v>
      </c>
    </row>
    <row r="53" spans="1:17" ht="23.25" x14ac:dyDescent="0.25">
      <c r="A53" s="125">
        <v>43511</v>
      </c>
      <c r="B53" s="123" t="s">
        <v>1069</v>
      </c>
      <c r="C53" s="12" t="s">
        <v>382</v>
      </c>
      <c r="E53" s="121" t="s">
        <v>328</v>
      </c>
      <c r="F53" s="6">
        <v>5780.94</v>
      </c>
      <c r="G53" s="6">
        <v>60.34</v>
      </c>
      <c r="H53" s="58"/>
      <c r="I53" s="6">
        <f t="shared" si="0"/>
        <v>2890.47</v>
      </c>
      <c r="J53" s="6">
        <f t="shared" si="1"/>
        <v>30.17</v>
      </c>
      <c r="K53" s="6">
        <f t="shared" si="2"/>
        <v>0</v>
      </c>
      <c r="L53" s="25"/>
      <c r="M53" s="6">
        <f t="shared" si="3"/>
        <v>2860.2999999999997</v>
      </c>
      <c r="N53" s="11"/>
      <c r="O53" s="139">
        <v>43374</v>
      </c>
      <c r="P53" s="139" t="s">
        <v>644</v>
      </c>
      <c r="Q53" s="139" t="s">
        <v>645</v>
      </c>
    </row>
    <row r="54" spans="1:17" x14ac:dyDescent="0.2">
      <c r="A54" s="106">
        <v>44288</v>
      </c>
      <c r="B54" s="120" t="s">
        <v>1070</v>
      </c>
      <c r="C54" s="14" t="s">
        <v>412</v>
      </c>
      <c r="D54" s="14"/>
      <c r="E54" s="107" t="s">
        <v>413</v>
      </c>
      <c r="F54" s="6">
        <v>6879</v>
      </c>
      <c r="G54" s="6">
        <v>220.92</v>
      </c>
      <c r="H54" s="6"/>
      <c r="I54" s="6">
        <f t="shared" si="0"/>
        <v>3439.5</v>
      </c>
      <c r="J54" s="6">
        <f t="shared" si="1"/>
        <v>110.46</v>
      </c>
      <c r="K54" s="6">
        <f t="shared" si="2"/>
        <v>0</v>
      </c>
      <c r="L54" s="25"/>
      <c r="M54" s="6">
        <f t="shared" si="3"/>
        <v>3329.04</v>
      </c>
      <c r="N54" s="11"/>
      <c r="O54" s="139">
        <v>44470</v>
      </c>
      <c r="P54" s="139" t="s">
        <v>646</v>
      </c>
      <c r="Q54" s="139" t="s">
        <v>647</v>
      </c>
    </row>
    <row r="55" spans="1:17" ht="22.5" x14ac:dyDescent="0.2">
      <c r="A55" s="106">
        <v>44329</v>
      </c>
      <c r="B55" s="123" t="s">
        <v>1071</v>
      </c>
      <c r="C55" s="14" t="s">
        <v>155</v>
      </c>
      <c r="D55" s="61"/>
      <c r="E55" s="100" t="s">
        <v>64</v>
      </c>
      <c r="F55" s="6">
        <v>9792.4599999999991</v>
      </c>
      <c r="G55" s="6">
        <v>800.55</v>
      </c>
      <c r="H55" s="6"/>
      <c r="I55" s="6">
        <f t="shared" si="0"/>
        <v>4896.2299999999996</v>
      </c>
      <c r="J55" s="6">
        <f t="shared" si="1"/>
        <v>400.27499999999998</v>
      </c>
      <c r="K55" s="6">
        <f t="shared" si="2"/>
        <v>0</v>
      </c>
      <c r="L55" s="25"/>
      <c r="M55" s="6">
        <f t="shared" si="3"/>
        <v>4495.9549999999999</v>
      </c>
      <c r="N55" s="11"/>
      <c r="O55" s="106">
        <v>34865</v>
      </c>
      <c r="P55" s="106" t="s">
        <v>648</v>
      </c>
      <c r="Q55" s="106" t="s">
        <v>649</v>
      </c>
    </row>
    <row r="56" spans="1:17" ht="22.5" x14ac:dyDescent="0.2">
      <c r="B56" s="120" t="s">
        <v>1072</v>
      </c>
      <c r="C56" s="58" t="s">
        <v>166</v>
      </c>
      <c r="D56" s="14"/>
      <c r="E56" s="100" t="s">
        <v>62</v>
      </c>
      <c r="F56" s="6">
        <v>8895.58</v>
      </c>
      <c r="G56" s="6">
        <v>693.86</v>
      </c>
      <c r="H56" s="6"/>
      <c r="I56" s="6">
        <f t="shared" si="0"/>
        <v>4447.79</v>
      </c>
      <c r="J56" s="6">
        <f t="shared" si="1"/>
        <v>346.93</v>
      </c>
      <c r="K56" s="6">
        <f t="shared" si="2"/>
        <v>0</v>
      </c>
      <c r="L56" s="25"/>
      <c r="M56" s="6">
        <f t="shared" si="3"/>
        <v>4100.8599999999997</v>
      </c>
      <c r="N56" s="11"/>
      <c r="O56" s="106">
        <v>43374</v>
      </c>
      <c r="P56" s="106" t="s">
        <v>650</v>
      </c>
      <c r="Q56" s="106" t="s">
        <v>651</v>
      </c>
    </row>
    <row r="57" spans="1:17" ht="22.5" x14ac:dyDescent="0.2">
      <c r="A57" s="106">
        <v>43770</v>
      </c>
      <c r="B57" s="123" t="s">
        <v>1073</v>
      </c>
      <c r="C57" s="12" t="s">
        <v>379</v>
      </c>
      <c r="E57" s="121" t="s">
        <v>311</v>
      </c>
      <c r="F57" s="6">
        <v>7735.75</v>
      </c>
      <c r="G57" s="6">
        <v>567.66999999999996</v>
      </c>
      <c r="H57" s="58"/>
      <c r="I57" s="6">
        <f t="shared" si="0"/>
        <v>3867.875</v>
      </c>
      <c r="J57" s="6">
        <f t="shared" si="1"/>
        <v>283.83499999999998</v>
      </c>
      <c r="K57" s="6">
        <f t="shared" si="2"/>
        <v>0</v>
      </c>
      <c r="L57" s="25"/>
      <c r="M57" s="6">
        <f t="shared" si="3"/>
        <v>3584.04</v>
      </c>
      <c r="N57" s="11"/>
      <c r="O57" s="140">
        <v>44288</v>
      </c>
      <c r="P57" s="140" t="s">
        <v>652</v>
      </c>
      <c r="Q57" s="140" t="s">
        <v>653</v>
      </c>
    </row>
    <row r="58" spans="1:17" ht="22.5" x14ac:dyDescent="0.2">
      <c r="A58" s="106"/>
      <c r="B58" s="120" t="s">
        <v>1074</v>
      </c>
      <c r="C58" s="12" t="s">
        <v>508</v>
      </c>
      <c r="E58" s="121" t="s">
        <v>509</v>
      </c>
      <c r="F58" s="6">
        <v>6879</v>
      </c>
      <c r="G58" s="6">
        <v>220.92</v>
      </c>
      <c r="H58" s="58"/>
      <c r="I58" s="6">
        <f t="shared" si="0"/>
        <v>3439.5</v>
      </c>
      <c r="J58" s="6">
        <f t="shared" si="1"/>
        <v>110.46</v>
      </c>
      <c r="K58" s="6">
        <f t="shared" si="2"/>
        <v>0</v>
      </c>
      <c r="L58" s="25"/>
      <c r="M58" s="6">
        <f t="shared" ref="M58" si="10">I58-J58+K58-L58</f>
        <v>3329.04</v>
      </c>
      <c r="N58" s="11"/>
      <c r="O58" s="140">
        <v>44508</v>
      </c>
      <c r="P58" s="140" t="s">
        <v>654</v>
      </c>
      <c r="Q58" s="140" t="s">
        <v>655</v>
      </c>
    </row>
    <row r="59" spans="1:17" x14ac:dyDescent="0.2">
      <c r="B59" s="123" t="s">
        <v>1075</v>
      </c>
      <c r="C59" s="12" t="s">
        <v>399</v>
      </c>
      <c r="E59" s="121" t="s">
        <v>487</v>
      </c>
      <c r="F59" s="6">
        <v>10745.24</v>
      </c>
      <c r="G59" s="6">
        <v>952.99</v>
      </c>
      <c r="H59" s="6"/>
      <c r="I59" s="6">
        <f t="shared" si="0"/>
        <v>5372.62</v>
      </c>
      <c r="J59" s="6">
        <f t="shared" si="1"/>
        <v>476.495</v>
      </c>
      <c r="K59" s="6">
        <f t="shared" si="2"/>
        <v>0</v>
      </c>
      <c r="L59" s="25"/>
      <c r="M59" s="6">
        <f t="shared" si="3"/>
        <v>4896.125</v>
      </c>
      <c r="N59" s="11"/>
      <c r="O59" s="139">
        <v>44470</v>
      </c>
      <c r="P59" s="139" t="s">
        <v>656</v>
      </c>
      <c r="Q59" s="139" t="s">
        <v>657</v>
      </c>
    </row>
    <row r="60" spans="1:17" x14ac:dyDescent="0.2">
      <c r="A60" s="106">
        <v>43482</v>
      </c>
      <c r="B60" s="120" t="s">
        <v>1076</v>
      </c>
      <c r="C60" s="10" t="s">
        <v>203</v>
      </c>
      <c r="D60" s="55"/>
      <c r="E60" s="100" t="s">
        <v>301</v>
      </c>
      <c r="F60" s="6">
        <v>7735.75</v>
      </c>
      <c r="G60" s="6">
        <v>567.66999999999996</v>
      </c>
      <c r="H60" s="58"/>
      <c r="I60" s="6">
        <f t="shared" si="0"/>
        <v>3867.875</v>
      </c>
      <c r="J60" s="6">
        <f t="shared" si="1"/>
        <v>283.83499999999998</v>
      </c>
      <c r="K60" s="6">
        <f t="shared" si="2"/>
        <v>0</v>
      </c>
      <c r="L60" s="25"/>
      <c r="M60" s="6">
        <f t="shared" si="3"/>
        <v>3584.04</v>
      </c>
      <c r="N60" s="11"/>
      <c r="O60" s="106">
        <v>43388</v>
      </c>
      <c r="P60" s="106" t="s">
        <v>660</v>
      </c>
      <c r="Q60" s="106" t="s">
        <v>661</v>
      </c>
    </row>
    <row r="61" spans="1:17" ht="22.5" x14ac:dyDescent="0.2">
      <c r="B61" s="123" t="s">
        <v>1077</v>
      </c>
      <c r="C61" s="14" t="s">
        <v>185</v>
      </c>
      <c r="D61" s="61"/>
      <c r="E61" s="100" t="s">
        <v>330</v>
      </c>
      <c r="F61" s="6">
        <v>6879</v>
      </c>
      <c r="G61" s="6">
        <v>220.92</v>
      </c>
      <c r="H61" s="58"/>
      <c r="I61" s="6">
        <f t="shared" si="0"/>
        <v>3439.5</v>
      </c>
      <c r="J61" s="6">
        <f t="shared" si="1"/>
        <v>110.46</v>
      </c>
      <c r="K61" s="6">
        <f t="shared" si="2"/>
        <v>0</v>
      </c>
      <c r="L61" s="25"/>
      <c r="M61" s="6">
        <f t="shared" si="3"/>
        <v>3329.04</v>
      </c>
      <c r="N61" s="11"/>
      <c r="O61" s="106">
        <v>42293</v>
      </c>
      <c r="P61" s="106" t="s">
        <v>662</v>
      </c>
      <c r="Q61" s="106" t="s">
        <v>663</v>
      </c>
    </row>
    <row r="62" spans="1:17" ht="22.5" x14ac:dyDescent="0.2">
      <c r="A62" s="106">
        <v>43943</v>
      </c>
      <c r="B62" s="120" t="s">
        <v>1078</v>
      </c>
      <c r="C62" s="12" t="s">
        <v>377</v>
      </c>
      <c r="E62" s="121" t="s">
        <v>311</v>
      </c>
      <c r="F62" s="6">
        <v>7735.75</v>
      </c>
      <c r="G62" s="6">
        <v>567.66999999999996</v>
      </c>
      <c r="H62" s="6"/>
      <c r="I62" s="6">
        <f t="shared" si="0"/>
        <v>3867.875</v>
      </c>
      <c r="J62" s="6">
        <f t="shared" si="1"/>
        <v>283.83499999999998</v>
      </c>
      <c r="K62" s="6">
        <f t="shared" si="2"/>
        <v>0</v>
      </c>
      <c r="L62" s="25"/>
      <c r="M62" s="6">
        <f t="shared" si="3"/>
        <v>3584.04</v>
      </c>
      <c r="N62" s="11"/>
      <c r="O62" s="140">
        <v>43600</v>
      </c>
      <c r="P62" s="140" t="s">
        <v>664</v>
      </c>
      <c r="Q62" s="140" t="s">
        <v>665</v>
      </c>
    </row>
    <row r="63" spans="1:17" ht="22.5" x14ac:dyDescent="0.2">
      <c r="B63" s="123" t="s">
        <v>1079</v>
      </c>
      <c r="C63" s="12" t="s">
        <v>400</v>
      </c>
      <c r="E63" s="121" t="s">
        <v>392</v>
      </c>
      <c r="F63" s="6">
        <v>6879</v>
      </c>
      <c r="G63" s="6">
        <v>220.92</v>
      </c>
      <c r="H63" s="6"/>
      <c r="I63" s="6">
        <f t="shared" si="0"/>
        <v>3439.5</v>
      </c>
      <c r="J63" s="6">
        <f t="shared" si="1"/>
        <v>110.46</v>
      </c>
      <c r="K63" s="6">
        <f t="shared" si="2"/>
        <v>0</v>
      </c>
      <c r="L63" s="25"/>
      <c r="M63" s="6">
        <f t="shared" si="3"/>
        <v>3329.04</v>
      </c>
      <c r="N63" s="11"/>
      <c r="O63" s="106">
        <v>43388</v>
      </c>
      <c r="P63" s="106" t="s">
        <v>666</v>
      </c>
      <c r="Q63" s="106" t="s">
        <v>667</v>
      </c>
    </row>
    <row r="64" spans="1:17" x14ac:dyDescent="0.2">
      <c r="A64" s="106">
        <v>43481</v>
      </c>
      <c r="B64" s="120" t="s">
        <v>1080</v>
      </c>
      <c r="C64" s="14" t="s">
        <v>177</v>
      </c>
      <c r="D64" s="61"/>
      <c r="E64" s="100" t="s">
        <v>306</v>
      </c>
      <c r="F64" s="6">
        <v>5709.28</v>
      </c>
      <c r="G64" s="6">
        <v>52.56</v>
      </c>
      <c r="H64" s="6"/>
      <c r="I64" s="6">
        <f t="shared" si="0"/>
        <v>2854.64</v>
      </c>
      <c r="J64" s="6">
        <f t="shared" si="1"/>
        <v>26.28</v>
      </c>
      <c r="K64" s="6">
        <f t="shared" si="2"/>
        <v>0</v>
      </c>
      <c r="L64" s="25"/>
      <c r="M64" s="6">
        <f t="shared" si="3"/>
        <v>2828.3599999999997</v>
      </c>
      <c r="N64" s="11"/>
      <c r="O64" s="106">
        <v>41647</v>
      </c>
      <c r="P64" s="106" t="s">
        <v>668</v>
      </c>
      <c r="Q64" s="106" t="s">
        <v>669</v>
      </c>
    </row>
    <row r="65" spans="1:17" ht="22.5" x14ac:dyDescent="0.2">
      <c r="B65" s="123" t="s">
        <v>1081</v>
      </c>
      <c r="C65" s="12" t="s">
        <v>471</v>
      </c>
      <c r="E65" s="121" t="s">
        <v>311</v>
      </c>
      <c r="F65" s="6">
        <v>7735.75</v>
      </c>
      <c r="G65" s="25">
        <v>567.66999999999996</v>
      </c>
      <c r="H65" s="58"/>
      <c r="I65" s="6">
        <f t="shared" si="0"/>
        <v>3867.875</v>
      </c>
      <c r="J65" s="6">
        <f t="shared" si="1"/>
        <v>283.83499999999998</v>
      </c>
      <c r="K65" s="6">
        <f t="shared" si="2"/>
        <v>0</v>
      </c>
      <c r="L65" s="25"/>
      <c r="M65" s="6">
        <f t="shared" si="3"/>
        <v>3584.04</v>
      </c>
      <c r="N65" s="11"/>
      <c r="O65" s="140">
        <v>43836</v>
      </c>
      <c r="P65" s="140" t="s">
        <v>670</v>
      </c>
      <c r="Q65" s="140" t="s">
        <v>671</v>
      </c>
    </row>
    <row r="66" spans="1:17" ht="22.5" x14ac:dyDescent="0.2">
      <c r="A66" s="106">
        <v>44393</v>
      </c>
      <c r="B66" s="120" t="s">
        <v>1082</v>
      </c>
      <c r="C66" s="12" t="s">
        <v>391</v>
      </c>
      <c r="D66" s="108"/>
      <c r="E66" s="121" t="s">
        <v>392</v>
      </c>
      <c r="F66" s="6">
        <v>6879</v>
      </c>
      <c r="G66" s="6">
        <v>220.92</v>
      </c>
      <c r="H66" s="58"/>
      <c r="I66" s="6">
        <f t="shared" ref="I66:I70" si="11">+F66/2</f>
        <v>3439.5</v>
      </c>
      <c r="J66" s="6">
        <f t="shared" ref="J66:J70" si="12">+G66/2</f>
        <v>110.46</v>
      </c>
      <c r="K66" s="6">
        <f t="shared" ref="K66:K70" si="13">+H66/2</f>
        <v>0</v>
      </c>
      <c r="L66" s="25"/>
      <c r="M66" s="6">
        <f t="shared" si="3"/>
        <v>3329.04</v>
      </c>
      <c r="N66" s="11"/>
      <c r="O66" s="140">
        <v>43943</v>
      </c>
      <c r="P66" s="140" t="s">
        <v>672</v>
      </c>
      <c r="Q66" s="140" t="s">
        <v>673</v>
      </c>
    </row>
    <row r="67" spans="1:17" ht="22.5" x14ac:dyDescent="0.2">
      <c r="B67" s="123" t="s">
        <v>1083</v>
      </c>
      <c r="C67" s="58" t="s">
        <v>174</v>
      </c>
      <c r="D67" s="61"/>
      <c r="E67" s="100" t="s">
        <v>330</v>
      </c>
      <c r="F67" s="58">
        <v>6879</v>
      </c>
      <c r="G67" s="58">
        <v>220.92</v>
      </c>
      <c r="H67" s="6"/>
      <c r="I67" s="6">
        <f t="shared" si="11"/>
        <v>3439.5</v>
      </c>
      <c r="J67" s="6">
        <f t="shared" si="12"/>
        <v>110.46</v>
      </c>
      <c r="K67" s="6">
        <f t="shared" si="13"/>
        <v>0</v>
      </c>
      <c r="L67" s="25"/>
      <c r="M67" s="6">
        <f t="shared" si="3"/>
        <v>3329.04</v>
      </c>
      <c r="N67" s="11"/>
      <c r="O67" s="106">
        <v>42422</v>
      </c>
      <c r="P67" s="106" t="s">
        <v>556</v>
      </c>
      <c r="Q67" s="106" t="s">
        <v>557</v>
      </c>
    </row>
    <row r="68" spans="1:17" ht="22.5" x14ac:dyDescent="0.2">
      <c r="B68" s="166" t="s">
        <v>1084</v>
      </c>
      <c r="C68" s="10" t="s">
        <v>1343</v>
      </c>
      <c r="D68" s="55"/>
      <c r="E68" s="121" t="s">
        <v>1361</v>
      </c>
      <c r="F68" s="6">
        <v>2419.12</v>
      </c>
      <c r="G68" s="6"/>
      <c r="H68" s="6">
        <v>280.88</v>
      </c>
      <c r="I68" s="6">
        <v>6044.3450000000003</v>
      </c>
      <c r="J68" s="6">
        <v>592.72500000000002</v>
      </c>
      <c r="K68" s="6">
        <v>0</v>
      </c>
      <c r="L68" s="25"/>
      <c r="M68" s="6">
        <v>5451.62</v>
      </c>
      <c r="N68" s="11"/>
      <c r="O68" s="137">
        <v>44470</v>
      </c>
      <c r="P68" s="106"/>
      <c r="Q68" s="106"/>
    </row>
    <row r="69" spans="1:17" ht="22.5" x14ac:dyDescent="0.2">
      <c r="B69" s="169" t="s">
        <v>1085</v>
      </c>
      <c r="C69" s="12" t="s">
        <v>380</v>
      </c>
      <c r="E69" s="121" t="s">
        <v>381</v>
      </c>
      <c r="F69" s="6">
        <v>6125.98</v>
      </c>
      <c r="G69" s="6">
        <v>97.9</v>
      </c>
      <c r="H69" s="58"/>
      <c r="I69" s="6">
        <f t="shared" si="11"/>
        <v>3062.99</v>
      </c>
      <c r="J69" s="6">
        <f t="shared" si="12"/>
        <v>48.95</v>
      </c>
      <c r="K69" s="6">
        <f t="shared" si="13"/>
        <v>0</v>
      </c>
      <c r="L69" s="25"/>
      <c r="M69" s="6">
        <f t="shared" ref="M69:M70" si="14">I69-J69+K69-L69</f>
        <v>3014.04</v>
      </c>
      <c r="N69" s="11"/>
      <c r="O69" s="138">
        <v>44329</v>
      </c>
      <c r="P69" s="106"/>
      <c r="Q69" s="106"/>
    </row>
    <row r="70" spans="1:17" ht="22.5" x14ac:dyDescent="0.2">
      <c r="B70" s="166" t="s">
        <v>1086</v>
      </c>
      <c r="C70" s="10" t="s">
        <v>1344</v>
      </c>
      <c r="D70" s="55"/>
      <c r="E70" s="100" t="s">
        <v>509</v>
      </c>
      <c r="F70" s="6">
        <v>6879</v>
      </c>
      <c r="G70" s="6">
        <v>220.92</v>
      </c>
      <c r="H70" s="6"/>
      <c r="I70" s="6">
        <f t="shared" si="11"/>
        <v>3439.5</v>
      </c>
      <c r="J70" s="6">
        <f t="shared" si="12"/>
        <v>110.46</v>
      </c>
      <c r="K70" s="6">
        <f t="shared" si="13"/>
        <v>0</v>
      </c>
      <c r="L70" s="25"/>
      <c r="M70" s="6">
        <f t="shared" si="14"/>
        <v>3329.04</v>
      </c>
      <c r="N70" s="11"/>
      <c r="O70" s="106">
        <v>44554</v>
      </c>
      <c r="P70" s="106"/>
      <c r="Q70" s="106"/>
    </row>
    <row r="71" spans="1:17" x14ac:dyDescent="0.2">
      <c r="B71" s="169" t="s">
        <v>1087</v>
      </c>
      <c r="C71" s="58" t="s">
        <v>362</v>
      </c>
      <c r="E71" s="58" t="s">
        <v>97</v>
      </c>
      <c r="F71" s="6">
        <v>5780.94</v>
      </c>
      <c r="G71" s="58">
        <v>60.34</v>
      </c>
      <c r="H71" s="31"/>
      <c r="I71" s="6">
        <f>+F71/2</f>
        <v>2890.47</v>
      </c>
      <c r="J71" s="6">
        <f>+G71/2</f>
        <v>30.17</v>
      </c>
      <c r="K71" s="6">
        <f>H71/2</f>
        <v>0</v>
      </c>
      <c r="L71" s="77"/>
      <c r="M71" s="6">
        <f>I71-J71+K71-L71</f>
        <v>2860.2999999999997</v>
      </c>
      <c r="N71" s="11"/>
      <c r="O71" s="137">
        <v>44470</v>
      </c>
      <c r="P71" t="s">
        <v>531</v>
      </c>
      <c r="Q71" s="16" t="s">
        <v>532</v>
      </c>
    </row>
    <row r="72" spans="1:17" x14ac:dyDescent="0.2">
      <c r="B72" s="166" t="s">
        <v>1088</v>
      </c>
      <c r="C72" s="10" t="s">
        <v>1357</v>
      </c>
      <c r="E72" s="58" t="s">
        <v>369</v>
      </c>
      <c r="F72" s="6"/>
      <c r="G72" s="58"/>
      <c r="H72" s="31"/>
      <c r="I72" s="6">
        <v>1209.56</v>
      </c>
      <c r="J72" s="6"/>
      <c r="K72" s="6">
        <v>140.44</v>
      </c>
      <c r="L72" s="77"/>
      <c r="M72" s="6">
        <v>1350</v>
      </c>
      <c r="N72" s="54"/>
      <c r="O72" s="137">
        <v>44562</v>
      </c>
      <c r="P72" t="s">
        <v>1358</v>
      </c>
      <c r="Q72" s="16"/>
    </row>
    <row r="73" spans="1:17" x14ac:dyDescent="0.2">
      <c r="B73" s="169" t="s">
        <v>1348</v>
      </c>
      <c r="C73" s="10" t="s">
        <v>1359</v>
      </c>
      <c r="E73" s="171" t="s">
        <v>96</v>
      </c>
      <c r="F73" s="6"/>
      <c r="G73" s="58"/>
      <c r="H73" s="31"/>
      <c r="I73" s="6">
        <v>4447.79</v>
      </c>
      <c r="J73" s="6">
        <v>346.93</v>
      </c>
      <c r="K73" s="6">
        <v>0</v>
      </c>
      <c r="L73" s="77"/>
      <c r="M73" s="6">
        <v>4100.8599999999997</v>
      </c>
      <c r="N73" s="54"/>
      <c r="O73" s="137">
        <v>44578</v>
      </c>
      <c r="P73" t="s">
        <v>1360</v>
      </c>
      <c r="Q73" s="16"/>
    </row>
    <row r="74" spans="1:17" ht="18.75" customHeight="1" x14ac:dyDescent="0.2">
      <c r="B74" s="166"/>
      <c r="E74" s="29" t="s">
        <v>5</v>
      </c>
      <c r="F74" s="30">
        <f>SUM(F5:F67)</f>
        <v>511902.96</v>
      </c>
      <c r="G74" s="30">
        <f>SUM(G5:G67)</f>
        <v>37083.179999999978</v>
      </c>
      <c r="H74" s="30">
        <f>SUM(H5:H67)</f>
        <v>2210.7399999999998</v>
      </c>
      <c r="I74" s="30">
        <f>SUM(I5:I73)</f>
        <v>277046.13499999995</v>
      </c>
      <c r="J74" s="30">
        <f t="shared" ref="J74:M74" si="15">SUM(J5:J73)</f>
        <v>19670.824999999986</v>
      </c>
      <c r="K74" s="30">
        <f t="shared" si="15"/>
        <v>1245.81</v>
      </c>
      <c r="L74" s="30">
        <f t="shared" si="15"/>
        <v>0</v>
      </c>
      <c r="M74" s="30">
        <f t="shared" si="15"/>
        <v>258621.12</v>
      </c>
    </row>
    <row r="75" spans="1:17" x14ac:dyDescent="0.2">
      <c r="I75" s="6"/>
    </row>
    <row r="78" spans="1:17" x14ac:dyDescent="0.2">
      <c r="B78" s="14"/>
      <c r="C78" s="10"/>
      <c r="D78" s="14"/>
      <c r="E78" s="14"/>
      <c r="F78" s="31">
        <v>8269.7999999999993</v>
      </c>
      <c r="G78" s="31">
        <v>733.46919999999989</v>
      </c>
    </row>
    <row r="79" spans="1:17" x14ac:dyDescent="0.2">
      <c r="B79" s="14"/>
      <c r="C79" s="10"/>
      <c r="D79" s="14"/>
      <c r="E79" s="14"/>
      <c r="F79" s="31">
        <v>8807.4</v>
      </c>
      <c r="G79" s="31">
        <v>823.43548799999985</v>
      </c>
    </row>
  </sheetData>
  <sortState ref="B5:N72">
    <sortCondition ref="C5:C72"/>
  </sortState>
  <mergeCells count="1">
    <mergeCell ref="B1:B2"/>
  </mergeCells>
  <pageMargins left="0.11811023622047245" right="7.874015748031496E-2" top="0.15748031496062992" bottom="0.19685039370078741" header="0" footer="0"/>
  <pageSetup scale="59" fitToHeight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3"/>
    <pageSetUpPr fitToPage="1"/>
  </sheetPr>
  <dimension ref="B1:Q25"/>
  <sheetViews>
    <sheetView topLeftCell="A3" zoomScale="80" zoomScaleNormal="80" workbookViewId="0">
      <selection activeCell="P7" sqref="P7:P19"/>
    </sheetView>
  </sheetViews>
  <sheetFormatPr baseColWidth="10" defaultColWidth="11.42578125" defaultRowHeight="12.75" x14ac:dyDescent="0.2"/>
  <cols>
    <col min="1" max="1" width="2.140625" style="12" customWidth="1"/>
    <col min="2" max="2" width="12.140625" style="12" bestFit="1" customWidth="1"/>
    <col min="3" max="3" width="33.42578125" style="12" customWidth="1"/>
    <col min="4" max="4" width="5.140625" style="12" customWidth="1"/>
    <col min="5" max="5" width="18.5703125" style="12" customWidth="1"/>
    <col min="6" max="6" width="1.5703125" style="58" customWidth="1"/>
    <col min="7" max="8" width="1.42578125" style="12" customWidth="1"/>
    <col min="9" max="9" width="11.7109375" style="12" customWidth="1"/>
    <col min="10" max="10" width="10.140625" style="12" customWidth="1"/>
    <col min="11" max="11" width="10" style="12" customWidth="1"/>
    <col min="12" max="12" width="8.85546875" style="12" customWidth="1"/>
    <col min="13" max="13" width="11.28515625" style="12" bestFit="1" customWidth="1"/>
    <col min="14" max="14" width="3" style="12" customWidth="1"/>
    <col min="15" max="17" width="32" style="12" customWidth="1"/>
    <col min="18" max="16384" width="11.42578125" style="12"/>
  </cols>
  <sheetData>
    <row r="1" spans="2:17" ht="18" x14ac:dyDescent="0.25">
      <c r="B1" s="172" t="s">
        <v>1255</v>
      </c>
      <c r="F1" s="15" t="s">
        <v>0</v>
      </c>
      <c r="G1" s="16"/>
      <c r="H1" s="16"/>
      <c r="I1" s="16"/>
      <c r="J1" s="16"/>
      <c r="K1" s="15"/>
      <c r="L1" s="16"/>
      <c r="M1" s="16"/>
      <c r="N1" s="17"/>
      <c r="O1" s="17"/>
      <c r="P1" s="17"/>
      <c r="Q1" s="17"/>
    </row>
    <row r="2" spans="2:17" ht="15" x14ac:dyDescent="0.25">
      <c r="B2" s="173"/>
      <c r="F2" s="18" t="s">
        <v>73</v>
      </c>
      <c r="G2" s="16"/>
      <c r="H2" s="16"/>
      <c r="I2" s="16"/>
      <c r="J2" s="16"/>
      <c r="K2" s="18"/>
      <c r="L2" s="16"/>
      <c r="M2" s="16"/>
      <c r="N2" s="19"/>
      <c r="O2" s="19"/>
      <c r="P2" s="19"/>
      <c r="Q2" s="19"/>
    </row>
    <row r="3" spans="2:17" x14ac:dyDescent="0.2">
      <c r="F3" s="19" t="str">
        <f>+'C. GESTION INTEGRAL op'!F3</f>
        <v xml:space="preserve"> QUINCENAL</v>
      </c>
      <c r="G3" s="16"/>
      <c r="H3" s="16"/>
      <c r="I3" s="16"/>
      <c r="J3" s="16"/>
      <c r="K3" s="19"/>
      <c r="L3" s="16"/>
      <c r="M3" s="16"/>
    </row>
    <row r="4" spans="2:17" x14ac:dyDescent="0.2">
      <c r="F4" s="48"/>
      <c r="G4" s="16"/>
      <c r="H4" s="16"/>
      <c r="I4" s="16"/>
      <c r="J4" s="16"/>
      <c r="K4" s="49"/>
      <c r="L4" s="16"/>
      <c r="M4" s="16"/>
    </row>
    <row r="5" spans="2:17" x14ac:dyDescent="0.2">
      <c r="B5" s="20" t="s">
        <v>960</v>
      </c>
      <c r="C5" s="20" t="s">
        <v>1</v>
      </c>
      <c r="D5" s="20"/>
      <c r="E5" s="20" t="s">
        <v>7</v>
      </c>
      <c r="F5" s="51" t="s">
        <v>2</v>
      </c>
      <c r="G5" s="50" t="s">
        <v>26</v>
      </c>
      <c r="H5" s="50"/>
      <c r="I5" s="21" t="s">
        <v>2</v>
      </c>
      <c r="J5" s="21" t="s">
        <v>26</v>
      </c>
      <c r="K5" s="51" t="s">
        <v>31</v>
      </c>
      <c r="L5" s="21" t="s">
        <v>22</v>
      </c>
      <c r="M5" s="21" t="s">
        <v>3</v>
      </c>
      <c r="N5" s="20" t="s">
        <v>4</v>
      </c>
      <c r="O5" s="21" t="s">
        <v>491</v>
      </c>
      <c r="P5" s="21" t="s">
        <v>540</v>
      </c>
      <c r="Q5" s="21" t="s">
        <v>541</v>
      </c>
    </row>
    <row r="6" spans="2:17" x14ac:dyDescent="0.2">
      <c r="G6" s="44"/>
      <c r="H6" s="44"/>
    </row>
    <row r="7" spans="2:17" ht="72" x14ac:dyDescent="0.2">
      <c r="B7" s="84" t="s">
        <v>1089</v>
      </c>
      <c r="C7" s="14" t="s">
        <v>207</v>
      </c>
      <c r="D7" s="14"/>
      <c r="E7" s="109" t="s">
        <v>307</v>
      </c>
      <c r="F7" s="6">
        <v>23787.57</v>
      </c>
      <c r="G7" s="6">
        <v>3639.86</v>
      </c>
      <c r="H7" s="6"/>
      <c r="I7" s="6">
        <f>+F7/2</f>
        <v>11893.785</v>
      </c>
      <c r="J7" s="6">
        <f t="shared" ref="J7:K7" si="0">+G7/2</f>
        <v>1819.93</v>
      </c>
      <c r="K7" s="6">
        <f t="shared" si="0"/>
        <v>0</v>
      </c>
      <c r="L7" s="14"/>
      <c r="M7" s="126">
        <f>+I7-J7+K7</f>
        <v>10073.855</v>
      </c>
      <c r="N7" s="11"/>
      <c r="O7" s="106">
        <v>43374</v>
      </c>
      <c r="P7" s="106" t="s">
        <v>799</v>
      </c>
      <c r="Q7" s="106" t="s">
        <v>123</v>
      </c>
    </row>
    <row r="8" spans="2:17" x14ac:dyDescent="0.2">
      <c r="B8" s="84" t="s">
        <v>1090</v>
      </c>
      <c r="C8" s="14" t="s">
        <v>195</v>
      </c>
      <c r="D8" s="61"/>
      <c r="E8" s="109" t="s">
        <v>16</v>
      </c>
      <c r="F8" s="6">
        <v>11241.24</v>
      </c>
      <c r="G8" s="6">
        <v>1033.5899999999999</v>
      </c>
      <c r="H8" s="6"/>
      <c r="I8" s="6">
        <f t="shared" ref="I8:I19" si="1">+F8/2</f>
        <v>5620.62</v>
      </c>
      <c r="J8" s="6">
        <f t="shared" ref="J8:J19" si="2">+G8/2</f>
        <v>516.79499999999996</v>
      </c>
      <c r="K8" s="6">
        <f t="shared" ref="K8:K19" si="3">+H8/2</f>
        <v>0</v>
      </c>
      <c r="L8" s="14"/>
      <c r="M8" s="126">
        <f t="shared" ref="M8" si="4">+I8-J8+K8</f>
        <v>5103.8249999999998</v>
      </c>
      <c r="N8" s="11"/>
      <c r="O8" s="106">
        <v>35431</v>
      </c>
      <c r="P8" s="106" t="s">
        <v>802</v>
      </c>
      <c r="Q8" s="106" t="s">
        <v>803</v>
      </c>
    </row>
    <row r="9" spans="2:17" ht="36" x14ac:dyDescent="0.2">
      <c r="B9" s="84" t="s">
        <v>1091</v>
      </c>
      <c r="C9" s="14" t="s">
        <v>132</v>
      </c>
      <c r="D9" s="14"/>
      <c r="E9" s="109" t="s">
        <v>74</v>
      </c>
      <c r="F9" s="6">
        <v>10111.709999999999</v>
      </c>
      <c r="G9" s="6">
        <v>851.63</v>
      </c>
      <c r="H9" s="6"/>
      <c r="I9" s="6">
        <f t="shared" si="1"/>
        <v>5055.8549999999996</v>
      </c>
      <c r="J9" s="6">
        <f t="shared" si="2"/>
        <v>425.815</v>
      </c>
      <c r="K9" s="6">
        <f t="shared" si="3"/>
        <v>0</v>
      </c>
      <c r="L9" s="14"/>
      <c r="M9" s="126">
        <f t="shared" ref="M9:M16" si="5">+I9-J9+K9</f>
        <v>4630.04</v>
      </c>
      <c r="N9" s="11"/>
      <c r="O9" s="106">
        <v>43374</v>
      </c>
      <c r="P9" s="106" t="s">
        <v>804</v>
      </c>
      <c r="Q9" s="106" t="s">
        <v>805</v>
      </c>
    </row>
    <row r="10" spans="2:17" x14ac:dyDescent="0.2">
      <c r="B10" s="84" t="s">
        <v>1092</v>
      </c>
      <c r="C10" s="14" t="s">
        <v>406</v>
      </c>
      <c r="D10" s="129"/>
      <c r="E10" s="84" t="s">
        <v>16</v>
      </c>
      <c r="F10" s="14">
        <v>6879</v>
      </c>
      <c r="G10" s="14">
        <v>220.92</v>
      </c>
      <c r="H10" s="14"/>
      <c r="I10" s="6">
        <f t="shared" si="1"/>
        <v>3439.5</v>
      </c>
      <c r="J10" s="6">
        <f t="shared" si="2"/>
        <v>110.46</v>
      </c>
      <c r="K10" s="6">
        <f t="shared" si="3"/>
        <v>0</v>
      </c>
      <c r="L10" s="14"/>
      <c r="M10" s="126">
        <f t="shared" si="5"/>
        <v>3329.04</v>
      </c>
      <c r="N10" s="11"/>
      <c r="O10" s="140">
        <v>44218</v>
      </c>
      <c r="P10" s="140" t="s">
        <v>806</v>
      </c>
      <c r="Q10" s="140" t="s">
        <v>807</v>
      </c>
    </row>
    <row r="11" spans="2:17" x14ac:dyDescent="0.2">
      <c r="B11" s="84" t="s">
        <v>1093</v>
      </c>
      <c r="C11" s="14" t="s">
        <v>403</v>
      </c>
      <c r="D11" s="14"/>
      <c r="E11" s="84" t="s">
        <v>404</v>
      </c>
      <c r="F11" s="14">
        <v>10111.709999999999</v>
      </c>
      <c r="G11" s="14">
        <v>851.63</v>
      </c>
      <c r="H11" s="14"/>
      <c r="I11" s="6">
        <f t="shared" si="1"/>
        <v>5055.8549999999996</v>
      </c>
      <c r="J11" s="6">
        <f t="shared" si="2"/>
        <v>425.815</v>
      </c>
      <c r="K11" s="6">
        <f t="shared" si="3"/>
        <v>0</v>
      </c>
      <c r="L11" s="14"/>
      <c r="M11" s="126">
        <f t="shared" si="5"/>
        <v>4630.04</v>
      </c>
      <c r="N11" s="11"/>
      <c r="O11" s="139">
        <v>44470</v>
      </c>
      <c r="P11" s="139" t="s">
        <v>808</v>
      </c>
      <c r="Q11" s="139" t="s">
        <v>809</v>
      </c>
    </row>
    <row r="12" spans="2:17" x14ac:dyDescent="0.2">
      <c r="B12" s="84" t="s">
        <v>1094</v>
      </c>
      <c r="C12" s="14" t="s">
        <v>199</v>
      </c>
      <c r="D12" s="61"/>
      <c r="E12" s="109" t="s">
        <v>27</v>
      </c>
      <c r="F12" s="6">
        <v>5761.45</v>
      </c>
      <c r="G12" s="6">
        <v>58.24</v>
      </c>
      <c r="H12" s="6"/>
      <c r="I12" s="6">
        <f t="shared" si="1"/>
        <v>2880.7249999999999</v>
      </c>
      <c r="J12" s="6">
        <f t="shared" si="2"/>
        <v>29.12</v>
      </c>
      <c r="K12" s="6">
        <f t="shared" si="3"/>
        <v>0</v>
      </c>
      <c r="L12" s="14"/>
      <c r="M12" s="126">
        <f t="shared" si="5"/>
        <v>2851.605</v>
      </c>
      <c r="N12" s="11"/>
      <c r="O12" s="106">
        <v>36892</v>
      </c>
      <c r="P12" s="106" t="s">
        <v>810</v>
      </c>
      <c r="Q12" s="106" t="s">
        <v>811</v>
      </c>
    </row>
    <row r="13" spans="2:17" ht="36" x14ac:dyDescent="0.2">
      <c r="B13" s="84" t="s">
        <v>1095</v>
      </c>
      <c r="C13" s="14" t="s">
        <v>239</v>
      </c>
      <c r="D13" s="61"/>
      <c r="E13" s="109" t="s">
        <v>329</v>
      </c>
      <c r="F13" s="6">
        <v>13614.64</v>
      </c>
      <c r="G13" s="6">
        <v>1466.92</v>
      </c>
      <c r="H13" s="6"/>
      <c r="I13" s="6">
        <f t="shared" si="1"/>
        <v>6807.32</v>
      </c>
      <c r="J13" s="6">
        <f t="shared" si="2"/>
        <v>733.46</v>
      </c>
      <c r="K13" s="6">
        <f t="shared" si="3"/>
        <v>0</v>
      </c>
      <c r="L13" s="14"/>
      <c r="M13" s="126">
        <f t="shared" si="5"/>
        <v>6073.86</v>
      </c>
      <c r="N13" s="11"/>
      <c r="O13" s="106">
        <v>43374</v>
      </c>
      <c r="P13" s="106" t="s">
        <v>812</v>
      </c>
      <c r="Q13" s="106" t="s">
        <v>813</v>
      </c>
    </row>
    <row r="14" spans="2:17" x14ac:dyDescent="0.2">
      <c r="B14" s="84" t="s">
        <v>1096</v>
      </c>
      <c r="C14" s="14" t="s">
        <v>401</v>
      </c>
      <c r="D14" s="14"/>
      <c r="E14" s="128" t="s">
        <v>402</v>
      </c>
      <c r="F14" s="6">
        <v>4969.96</v>
      </c>
      <c r="G14" s="127"/>
      <c r="H14" s="127">
        <v>35.67</v>
      </c>
      <c r="I14" s="6">
        <f t="shared" si="1"/>
        <v>2484.98</v>
      </c>
      <c r="J14" s="6">
        <f t="shared" si="2"/>
        <v>0</v>
      </c>
      <c r="K14" s="6">
        <f t="shared" si="3"/>
        <v>17.835000000000001</v>
      </c>
      <c r="L14" s="14"/>
      <c r="M14" s="126">
        <f t="shared" si="5"/>
        <v>2502.8150000000001</v>
      </c>
      <c r="N14" s="11"/>
      <c r="O14" s="140">
        <v>44396</v>
      </c>
      <c r="P14" s="140" t="s">
        <v>814</v>
      </c>
      <c r="Q14" s="140" t="s">
        <v>815</v>
      </c>
    </row>
    <row r="15" spans="2:17" x14ac:dyDescent="0.2">
      <c r="B15" s="84" t="s">
        <v>1097</v>
      </c>
      <c r="C15" s="14" t="s">
        <v>405</v>
      </c>
      <c r="D15" s="14"/>
      <c r="E15" s="84" t="s">
        <v>311</v>
      </c>
      <c r="F15" s="14">
        <v>7735.75</v>
      </c>
      <c r="G15" s="14">
        <v>567.66999999999996</v>
      </c>
      <c r="H15" s="14"/>
      <c r="I15" s="6">
        <f t="shared" si="1"/>
        <v>3867.875</v>
      </c>
      <c r="J15" s="6">
        <f t="shared" si="2"/>
        <v>283.83499999999998</v>
      </c>
      <c r="K15" s="6">
        <f t="shared" si="3"/>
        <v>0</v>
      </c>
      <c r="L15" s="14"/>
      <c r="M15" s="126">
        <f t="shared" si="5"/>
        <v>3584.04</v>
      </c>
      <c r="N15" s="11"/>
      <c r="O15" s="139">
        <v>44470</v>
      </c>
      <c r="P15" s="139" t="s">
        <v>816</v>
      </c>
      <c r="Q15" s="139" t="s">
        <v>817</v>
      </c>
    </row>
    <row r="16" spans="2:17" ht="52.5" customHeight="1" x14ac:dyDescent="0.2">
      <c r="B16" s="84" t="s">
        <v>1098</v>
      </c>
      <c r="C16" s="14" t="s">
        <v>157</v>
      </c>
      <c r="D16" s="61"/>
      <c r="E16" s="109" t="s">
        <v>407</v>
      </c>
      <c r="F16" s="6">
        <v>11232.57</v>
      </c>
      <c r="G16" s="6">
        <v>1132.57</v>
      </c>
      <c r="H16" s="6"/>
      <c r="I16" s="6">
        <f t="shared" si="1"/>
        <v>5616.2849999999999</v>
      </c>
      <c r="J16" s="6">
        <f t="shared" si="2"/>
        <v>566.28499999999997</v>
      </c>
      <c r="K16" s="6">
        <f t="shared" si="3"/>
        <v>0</v>
      </c>
      <c r="L16" s="6"/>
      <c r="M16" s="126">
        <f t="shared" si="5"/>
        <v>5050</v>
      </c>
      <c r="N16" s="11"/>
      <c r="O16" s="106">
        <v>42278</v>
      </c>
      <c r="P16" s="106" t="s">
        <v>818</v>
      </c>
      <c r="Q16" s="106" t="s">
        <v>819</v>
      </c>
    </row>
    <row r="17" spans="2:17" ht="21.95" customHeight="1" x14ac:dyDescent="0.2">
      <c r="B17" s="84" t="s">
        <v>1099</v>
      </c>
      <c r="C17" s="14" t="s">
        <v>196</v>
      </c>
      <c r="D17" s="61"/>
      <c r="E17" s="109" t="s">
        <v>16</v>
      </c>
      <c r="F17" s="6">
        <v>6443.33</v>
      </c>
      <c r="G17" s="6">
        <v>173.52</v>
      </c>
      <c r="H17" s="6"/>
      <c r="I17" s="6">
        <f t="shared" si="1"/>
        <v>3221.665</v>
      </c>
      <c r="J17" s="6">
        <f t="shared" si="2"/>
        <v>86.76</v>
      </c>
      <c r="K17" s="6">
        <f t="shared" si="3"/>
        <v>0</v>
      </c>
      <c r="L17" s="14"/>
      <c r="M17" s="126">
        <f>+I17-J17+K17</f>
        <v>3134.9049999999997</v>
      </c>
      <c r="N17" s="11"/>
      <c r="O17" s="106">
        <v>40179</v>
      </c>
      <c r="P17" s="106" t="s">
        <v>820</v>
      </c>
      <c r="Q17" s="106" t="s">
        <v>36</v>
      </c>
    </row>
    <row r="18" spans="2:17" ht="21.95" customHeight="1" x14ac:dyDescent="0.2">
      <c r="B18" s="165" t="s">
        <v>1100</v>
      </c>
      <c r="C18" s="14" t="s">
        <v>1345</v>
      </c>
      <c r="D18" s="61"/>
      <c r="E18" s="109" t="s">
        <v>16</v>
      </c>
      <c r="F18" s="6">
        <v>6879</v>
      </c>
      <c r="G18" s="6">
        <v>220.92</v>
      </c>
      <c r="H18" s="6"/>
      <c r="I18" s="6">
        <f t="shared" si="1"/>
        <v>3439.5</v>
      </c>
      <c r="J18" s="6">
        <f t="shared" si="2"/>
        <v>110.46</v>
      </c>
      <c r="K18" s="6">
        <f t="shared" si="3"/>
        <v>0</v>
      </c>
      <c r="L18" s="14"/>
      <c r="M18" s="126">
        <f>+I18-J18+K18</f>
        <v>3329.04</v>
      </c>
      <c r="N18" s="11"/>
      <c r="O18" s="106">
        <v>44522</v>
      </c>
      <c r="P18" s="106"/>
      <c r="Q18" s="106"/>
    </row>
    <row r="19" spans="2:17" ht="21.95" customHeight="1" x14ac:dyDescent="0.2">
      <c r="B19" s="165" t="s">
        <v>1363</v>
      </c>
      <c r="C19" s="12" t="s">
        <v>512</v>
      </c>
      <c r="E19" s="100" t="s">
        <v>103</v>
      </c>
      <c r="F19" s="58">
        <v>6879</v>
      </c>
      <c r="G19" s="58">
        <v>220.92</v>
      </c>
      <c r="H19" s="58"/>
      <c r="I19" s="6">
        <f t="shared" si="1"/>
        <v>3439.5</v>
      </c>
      <c r="J19" s="6">
        <f t="shared" si="2"/>
        <v>110.46</v>
      </c>
      <c r="K19" s="6">
        <f t="shared" si="3"/>
        <v>0</v>
      </c>
      <c r="L19" s="25"/>
      <c r="M19" s="6">
        <f t="shared" ref="M19" si="6">I19-J19+K19-L19</f>
        <v>3329.04</v>
      </c>
      <c r="N19" s="11"/>
      <c r="O19" s="158"/>
      <c r="P19" s="157" t="s">
        <v>543</v>
      </c>
      <c r="Q19" s="157" t="s">
        <v>544</v>
      </c>
    </row>
    <row r="20" spans="2:17" ht="21.95" customHeight="1" x14ac:dyDescent="0.2">
      <c r="E20" s="29" t="s">
        <v>5</v>
      </c>
      <c r="F20" s="30">
        <f>SUM(F7:F17)</f>
        <v>111888.93000000001</v>
      </c>
      <c r="G20" s="30">
        <f>SUM(G7:G17)</f>
        <v>9996.5499999999993</v>
      </c>
      <c r="H20" s="30">
        <f>SUM(H7:H17)</f>
        <v>35.67</v>
      </c>
      <c r="I20" s="30">
        <f>SUM(I7:I19)</f>
        <v>62823.465000000004</v>
      </c>
      <c r="J20" s="30">
        <f t="shared" ref="J20:M20" si="7">SUM(J7:J19)</f>
        <v>5219.1949999999997</v>
      </c>
      <c r="K20" s="30">
        <f t="shared" si="7"/>
        <v>17.835000000000001</v>
      </c>
      <c r="L20" s="30">
        <f t="shared" si="7"/>
        <v>0</v>
      </c>
      <c r="M20" s="30">
        <f t="shared" si="7"/>
        <v>57622.105000000003</v>
      </c>
    </row>
    <row r="21" spans="2:17" ht="21.95" customHeight="1" x14ac:dyDescent="0.2"/>
    <row r="25" spans="2:17" x14ac:dyDescent="0.2">
      <c r="E25" s="64"/>
    </row>
  </sheetData>
  <sortState ref="B9:M23">
    <sortCondition ref="C9:C23"/>
  </sortState>
  <mergeCells count="1">
    <mergeCell ref="B1:B2"/>
  </mergeCells>
  <pageMargins left="0.70866141732283472" right="7.874015748031496E-2" top="0.59055118110236227" bottom="0.98425196850393704" header="0" footer="0"/>
  <pageSetup scale="5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19</vt:i4>
      </vt:variant>
    </vt:vector>
  </HeadingPairs>
  <TitlesOfParts>
    <vt:vector size="34" baseType="lpstr">
      <vt:lpstr>DIETAS</vt:lpstr>
      <vt:lpstr>PRESIDENCIA</vt:lpstr>
      <vt:lpstr>CONTRALORIA</vt:lpstr>
      <vt:lpstr>SECRETARIA GENERAL</vt:lpstr>
      <vt:lpstr>SINDICATURA</vt:lpstr>
      <vt:lpstr>COORDINACION DE GABINETE</vt:lpstr>
      <vt:lpstr>H.MPAL</vt:lpstr>
      <vt:lpstr>COORDINACION SERVICIOS PUBLICOS</vt:lpstr>
      <vt:lpstr>C. D ECONOMICO</vt:lpstr>
      <vt:lpstr>C. GESTION INTEGRAL op</vt:lpstr>
      <vt:lpstr>C. GRAL CONSTRUC.</vt:lpstr>
      <vt:lpstr>UNIDAD DE GESTION DE PROYECTOS</vt:lpstr>
      <vt:lpstr>SEG.CIUDADANA.</vt:lpstr>
      <vt:lpstr>jubilados</vt:lpstr>
      <vt:lpstr>Hoja1</vt:lpstr>
      <vt:lpstr>'C. D ECONOMICO'!Área_de_impresión</vt:lpstr>
      <vt:lpstr>'C. GESTION INTEGRAL op'!Área_de_impresión</vt:lpstr>
      <vt:lpstr>'C. GRAL CONSTRUC.'!Área_de_impresión</vt:lpstr>
      <vt:lpstr>CONTRALORIA!Área_de_impresión</vt:lpstr>
      <vt:lpstr>'COORDINACION DE GABINETE'!Área_de_impresión</vt:lpstr>
      <vt:lpstr>'COORDINACION SERVICIOS PUBLICOS'!Área_de_impresión</vt:lpstr>
      <vt:lpstr>DIETAS!Área_de_impresión</vt:lpstr>
      <vt:lpstr>H.MPAL!Área_de_impresión</vt:lpstr>
      <vt:lpstr>jubilados!Área_de_impresión</vt:lpstr>
      <vt:lpstr>PRESIDENCIA!Área_de_impresión</vt:lpstr>
      <vt:lpstr>'SECRETARIA GENERAL'!Área_de_impresión</vt:lpstr>
      <vt:lpstr>SEG.CIUDADANA.!Área_de_impresión</vt:lpstr>
      <vt:lpstr>SINDICATURA!Área_de_impresión</vt:lpstr>
      <vt:lpstr>'UNIDAD DE GESTION DE PROYECTOS'!Área_de_impresión</vt:lpstr>
      <vt:lpstr>'C. GESTION INTEGRAL op'!Títulos_a_imprimir</vt:lpstr>
      <vt:lpstr>'C. GRAL CONSTRUC.'!Títulos_a_imprimir</vt:lpstr>
      <vt:lpstr>'COORDINACION SERVICIOS PUBLICOS'!Títulos_a_imprimir</vt:lpstr>
      <vt:lpstr>SEG.CIUDADANA.!Títulos_a_imprimir</vt:lpstr>
      <vt:lpstr>'UNIDAD DE GESTION DE PROYECTOS'!Títulos_a_imprimir</vt:lpstr>
    </vt:vector>
  </TitlesOfParts>
  <Company>H. Ayuntamiento d Iztlahuacan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Ayuntamiento de Ixtlahuacán</dc:creator>
  <cp:lastModifiedBy>Nuñez Gonzalez, Alma Guadalupe</cp:lastModifiedBy>
  <cp:lastPrinted>2022-01-27T21:30:06Z</cp:lastPrinted>
  <dcterms:created xsi:type="dcterms:W3CDTF">2004-03-09T14:35:28Z</dcterms:created>
  <dcterms:modified xsi:type="dcterms:W3CDTF">2022-02-01T22:02:56Z</dcterms:modified>
</cp:coreProperties>
</file>